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E:\TRAN NHUT\NAM 2026\QUYET DINH\kinh phi\"/>
    </mc:Choice>
  </mc:AlternateContent>
  <xr:revisionPtr revIDLastSave="0" documentId="13_ncr:1_{BC423FFB-D0A1-46DF-8400-C195F60EC71E}" xr6:coauthVersionLast="36" xr6:coauthVersionMax="36" xr10:uidLastSave="{00000000-0000-0000-0000-000000000000}"/>
  <bookViews>
    <workbookView xWindow="0" yWindow="0" windowWidth="28800" windowHeight="11775" activeTab="4" xr2:uid="{00000000-000D-0000-FFFF-FFFF00000000}"/>
  </bookViews>
  <sheets>
    <sheet name="116" sheetId="1" r:id="rId1"/>
    <sheet name="117" sheetId="4" r:id="rId2"/>
    <sheet name="118" sheetId="2" r:id="rId3"/>
    <sheet name="119" sheetId="5" r:id="rId4"/>
    <sheet name="120" sheetId="3" r:id="rId5"/>
  </sheets>
  <calcPr calcId="191029"/>
</workbook>
</file>

<file path=xl/calcChain.xml><?xml version="1.0" encoding="utf-8"?>
<calcChain xmlns="http://schemas.openxmlformats.org/spreadsheetml/2006/main">
  <c r="A4" i="3" l="1"/>
  <c r="A4" i="5"/>
  <c r="A4" i="2"/>
  <c r="A4" i="4"/>
  <c r="F12" i="2" l="1"/>
  <c r="F13" i="2"/>
  <c r="C27" i="2" l="1"/>
  <c r="L20" i="2" l="1"/>
  <c r="F28" i="2"/>
  <c r="E16" i="2"/>
  <c r="C16" i="2" s="1"/>
  <c r="C22" i="2" l="1"/>
  <c r="D10" i="2"/>
  <c r="L26" i="2"/>
  <c r="F26" i="2"/>
  <c r="C26" i="2"/>
  <c r="C25" i="2"/>
  <c r="F25" i="2"/>
  <c r="I25" i="2" s="1"/>
  <c r="L25" i="2"/>
  <c r="H13" i="4"/>
  <c r="G13" i="4"/>
  <c r="I26" i="2" l="1"/>
  <c r="E10" i="2"/>
  <c r="D9" i="2" l="1"/>
  <c r="E9" i="2"/>
  <c r="G9" i="2"/>
  <c r="H9" i="2"/>
  <c r="C28" i="2"/>
  <c r="C13" i="2"/>
  <c r="C14" i="2"/>
  <c r="C15" i="2"/>
  <c r="B9" i="1"/>
  <c r="I28" i="2" l="1"/>
  <c r="L15" i="2"/>
  <c r="F15" i="2"/>
  <c r="I15" i="2" s="1"/>
  <c r="G25" i="4"/>
  <c r="G28" i="4"/>
  <c r="H28" i="4"/>
  <c r="H25" i="4"/>
  <c r="H24" i="4"/>
  <c r="G24" i="4"/>
  <c r="B6" i="1"/>
  <c r="D6" i="1" l="1"/>
  <c r="C17" i="4" l="1"/>
  <c r="C16" i="4" s="1"/>
  <c r="D17" i="4"/>
  <c r="D16" i="4" s="1"/>
  <c r="E17" i="4"/>
  <c r="E16" i="4" s="1"/>
  <c r="G15" i="4"/>
  <c r="H15" i="4"/>
  <c r="G11" i="3" l="1"/>
  <c r="E9" i="3"/>
  <c r="F9" i="3"/>
  <c r="L23" i="2"/>
  <c r="L24" i="2"/>
  <c r="L11" i="2"/>
  <c r="L13" i="2"/>
  <c r="L14" i="2"/>
  <c r="F22" i="2"/>
  <c r="C12" i="2"/>
  <c r="I13" i="2"/>
  <c r="F14" i="2"/>
  <c r="I14" i="2" s="1"/>
  <c r="C17" i="2"/>
  <c r="C18" i="2"/>
  <c r="C19" i="2"/>
  <c r="C20" i="2"/>
  <c r="C21" i="2"/>
  <c r="C23" i="2"/>
  <c r="C24" i="2"/>
  <c r="F16" i="2"/>
  <c r="F17" i="2"/>
  <c r="F18" i="2"/>
  <c r="F19" i="2"/>
  <c r="F20" i="2"/>
  <c r="F21" i="2"/>
  <c r="F23" i="2"/>
  <c r="F24" i="2"/>
  <c r="F11" i="2"/>
  <c r="F16" i="4"/>
  <c r="D10" i="4"/>
  <c r="E10" i="4"/>
  <c r="F10" i="4"/>
  <c r="C10" i="4"/>
  <c r="E26" i="4"/>
  <c r="F26" i="4"/>
  <c r="B16" i="1"/>
  <c r="F9" i="2" l="1"/>
  <c r="I24" i="2"/>
  <c r="I23" i="2"/>
  <c r="E9" i="4"/>
  <c r="F9" i="4"/>
  <c r="D11" i="3"/>
  <c r="G14" i="4"/>
  <c r="G12" i="4"/>
  <c r="G11" i="4"/>
  <c r="L16" i="2"/>
  <c r="L17" i="2"/>
  <c r="L19" i="2"/>
  <c r="F10" i="2"/>
  <c r="I16" i="2"/>
  <c r="C11" i="2"/>
  <c r="C10" i="2" s="1"/>
  <c r="I17" i="2"/>
  <c r="H29" i="4"/>
  <c r="G29" i="4"/>
  <c r="H27" i="4"/>
  <c r="G27" i="4"/>
  <c r="D26" i="4"/>
  <c r="D9" i="4" s="1"/>
  <c r="C26" i="4"/>
  <c r="C9" i="4" s="1"/>
  <c r="H14" i="4"/>
  <c r="H12" i="4"/>
  <c r="H11" i="4"/>
  <c r="G10" i="3"/>
  <c r="D10" i="3"/>
  <c r="C9" i="3"/>
  <c r="B9" i="3"/>
  <c r="C9" i="2" l="1"/>
  <c r="I11" i="2"/>
  <c r="I19" i="2"/>
  <c r="L22" i="2"/>
  <c r="D9" i="3"/>
  <c r="H26" i="4"/>
  <c r="L9" i="2"/>
  <c r="G26" i="4"/>
  <c r="G10" i="4"/>
  <c r="G9" i="3"/>
  <c r="I22" i="2" l="1"/>
  <c r="I9" i="2"/>
  <c r="G9" i="4"/>
  <c r="H9" i="4"/>
  <c r="H10" i="4"/>
</calcChain>
</file>

<file path=xl/sharedStrings.xml><?xml version="1.0" encoding="utf-8"?>
<sst xmlns="http://schemas.openxmlformats.org/spreadsheetml/2006/main" count="166" uniqueCount="129">
  <si>
    <t>Biểu số 116/CK TC-NSNN</t>
  </si>
  <si>
    <t>NỘI DUNG</t>
  </si>
  <si>
    <t>QUYẾT TOÁN</t>
  </si>
  <si>
    <t>NỘI DUNG CHI</t>
  </si>
  <si>
    <t>TỔNG SỐ THU</t>
  </si>
  <si>
    <t>TỔNG SỐ CHI</t>
  </si>
  <si>
    <t>I. Các khoản thu xã hưởng 100%</t>
  </si>
  <si>
    <t>II. Chi thường xuyên</t>
  </si>
  <si>
    <t xml:space="preserve">III. Thu bổ sung </t>
  </si>
  <si>
    <t>III. Chi chuyển nguồn của ngân sách xã sang năm sau (nếu có)</t>
  </si>
  <si>
    <t>- Bổ sung cân đối</t>
  </si>
  <si>
    <t>- Bổ sung có mục tiêu</t>
  </si>
  <si>
    <t>IV. Thu kết dư ngân sách năm trước</t>
  </si>
  <si>
    <t>IV. Chi nộp trả ngân sách cấp trên</t>
  </si>
  <si>
    <t>V. Thu viện trợ</t>
  </si>
  <si>
    <t>Kết dư ngân sách</t>
  </si>
  <si>
    <t xml:space="preserve">Ghi chú: (1) Bao gồm 4 khoản thu từ thuế, lệ phí luật NSNN quy định cho ngân sách xã hưởng và những khoản thu ngân sách địa phương được hưởng có phân chia theo tỷ lệ phần trăm (%) cho xã </t>
  </si>
  <si>
    <t>Biểu số 117/CK TC-NSNN</t>
  </si>
  <si>
    <t>STT</t>
  </si>
  <si>
    <t>DỰ TOÁN</t>
  </si>
  <si>
    <t>SO SÁNH (%)</t>
  </si>
  <si>
    <t>THU NSNN</t>
  </si>
  <si>
    <t>THU NSX</t>
  </si>
  <si>
    <t>A</t>
  </si>
  <si>
    <t>B</t>
  </si>
  <si>
    <t>5=3/1</t>
  </si>
  <si>
    <t>6=4/2</t>
  </si>
  <si>
    <t>TỔNG THU</t>
  </si>
  <si>
    <t>I</t>
  </si>
  <si>
    <t xml:space="preserve">Các khoản thu 100% </t>
  </si>
  <si>
    <t>Phí, lệ phí</t>
  </si>
  <si>
    <t>II</t>
  </si>
  <si>
    <t>Các khoản thu phân chia theo tỷ lệ phần trăm (%)</t>
  </si>
  <si>
    <t>Các khoản thu phân chia</t>
  </si>
  <si>
    <t>2</t>
  </si>
  <si>
    <t>Các khoản thu phân chia khác do cấp tỉnh quy định</t>
  </si>
  <si>
    <t>-</t>
  </si>
  <si>
    <t>…</t>
  </si>
  <si>
    <t>III</t>
  </si>
  <si>
    <t>Thu viện trợ không hoàn lại trực tiếp cho xã (nếu có)</t>
  </si>
  <si>
    <t>IV</t>
  </si>
  <si>
    <t>Thu chuyển nguồn</t>
  </si>
  <si>
    <t>V</t>
  </si>
  <si>
    <t>Thu kết dư ngân sách năm trước</t>
  </si>
  <si>
    <t>VI</t>
  </si>
  <si>
    <t>Thu bổ sung từ ngân sách cấp trên</t>
  </si>
  <si>
    <t>- Thu bổ sung cân đối</t>
  </si>
  <si>
    <t>- Thu bổ sung có mục tiêu</t>
  </si>
  <si>
    <t>Biểu số 118/CK TC-NSNN</t>
  </si>
  <si>
    <t xml:space="preserve">DỰ TOÁN </t>
  </si>
  <si>
    <t>SO SÁNH QT/DT (%)</t>
  </si>
  <si>
    <t>TỔNG SỐ</t>
  </si>
  <si>
    <t>ĐẦU TƯ PHÁT TRIỂN</t>
  </si>
  <si>
    <t>THƯỜNG XUYÊN</t>
  </si>
  <si>
    <t>7=4/1</t>
  </si>
  <si>
    <t>8=5/2</t>
  </si>
  <si>
    <t>9=6/3</t>
  </si>
  <si>
    <t>TỔNG CHI</t>
  </si>
  <si>
    <t xml:space="preserve">Trong đó </t>
  </si>
  <si>
    <t>Chi ứng dụng, chuyển giao công nghệ</t>
  </si>
  <si>
    <t>Chi văn hóa, thông tin</t>
  </si>
  <si>
    <t>Chi phát thanh, truyền thanh</t>
  </si>
  <si>
    <t>Chi thể dục thể thao</t>
  </si>
  <si>
    <t>Chi bảo vệ môi trường</t>
  </si>
  <si>
    <t xml:space="preserve">Chi hoạt động của cơ quan quản lý Nhà nước, Đảng, đoàn thể </t>
  </si>
  <si>
    <t>Chi cho công tác xã hội</t>
  </si>
  <si>
    <t xml:space="preserve">Dự phòng </t>
  </si>
  <si>
    <t>Chi chuyển nguồn ngân sách sang năm sau</t>
  </si>
  <si>
    <t>Biểu số 119/CK TC-NSNN</t>
  </si>
  <si>
    <t>Tên công trình</t>
  </si>
  <si>
    <t>Thời gian khởi công - hoàn thành</t>
  </si>
  <si>
    <t>Tổng dự toán được duyệt</t>
  </si>
  <si>
    <t>Tổng số</t>
  </si>
  <si>
    <t>Trong đó thanh toán khối lượng năm trước</t>
  </si>
  <si>
    <t>Chia theo nguồn vốn</t>
  </si>
  <si>
    <t>Trong đó nguồn đóng góp</t>
  </si>
  <si>
    <t>Nguồn cân đối ngân sách</t>
  </si>
  <si>
    <t>Nguồn đóng góp</t>
  </si>
  <si>
    <t>1. Công trình chuyển tiếp</t>
  </si>
  <si>
    <t>Trong đó: hoàn thành trong năm</t>
  </si>
  <si>
    <t>2. Công trình khởi công mới</t>
  </si>
  <si>
    <t>Biểu số 120/CK TC-NSNN</t>
  </si>
  <si>
    <t>KẾ HOẠCH</t>
  </si>
  <si>
    <t>THỰC HIỆN</t>
  </si>
  <si>
    <t>THU</t>
  </si>
  <si>
    <t>CHI</t>
  </si>
  <si>
    <t>CHÊNH LỆCH (+) (-)</t>
  </si>
  <si>
    <t xml:space="preserve">1. Các quỹ tài chính nhà nước ngoài ngân sách </t>
  </si>
  <si>
    <t>2. Các hoạt động sự nghiệp</t>
  </si>
  <si>
    <t>+ Chợ</t>
  </si>
  <si>
    <t>+ Bến bãi</t>
  </si>
  <si>
    <t xml:space="preserve">+ </t>
  </si>
  <si>
    <t>+ …</t>
  </si>
  <si>
    <t>Ghi chú: Chênh lệch (+) thu lớn hơn chi</t>
  </si>
  <si>
    <t>Chênh lệch (-) thu nhỏ hơn chi</t>
  </si>
  <si>
    <r>
      <t xml:space="preserve">II. Các khoản thu phân chia theo tỷ lệ </t>
    </r>
    <r>
      <rPr>
        <vertAlign val="superscript"/>
        <sz val="12"/>
        <rFont val="Times New Roman"/>
        <family val="1"/>
      </rPr>
      <t>(1)</t>
    </r>
  </si>
  <si>
    <t>VI. Thu chuyển nguồn từ năm trước sang của NS xã (nếu có)</t>
  </si>
  <si>
    <t xml:space="preserve"> Thu trước bạ nhà đất</t>
  </si>
  <si>
    <t>Thu lệ phí môn bài</t>
  </si>
  <si>
    <t xml:space="preserve">Các khoản thu khác </t>
  </si>
  <si>
    <t>Thuế thu nhập cá nhân hộ kinh doanh</t>
  </si>
  <si>
    <t xml:space="preserve">Thuế thu nhập cá nhân bất động sản </t>
  </si>
  <si>
    <t xml:space="preserve">Thuế tiêu thụ đặc biệt </t>
  </si>
  <si>
    <t>UBND XÃ PHÚ HỮU</t>
  </si>
  <si>
    <t>Đơn vị:  đồng</t>
  </si>
  <si>
    <t>Đơn vị: đồng</t>
  </si>
  <si>
    <t>Chi giáo dục - TTHTCĐ</t>
  </si>
  <si>
    <t>Chi khác ( HCTĐ - HNCT )</t>
  </si>
  <si>
    <t>Chi dân quân tự vệ</t>
  </si>
  <si>
    <t>Chi trật tự an toàn xã hội</t>
  </si>
  <si>
    <t>- Quỹ VNN</t>
  </si>
  <si>
    <t>I. Chi đầu tư phát triển và phát triển khác</t>
  </si>
  <si>
    <t>- Trợ cấp có mục tiêu</t>
  </si>
  <si>
    <t>- Thu Trợ cấp có mục tiêu</t>
  </si>
  <si>
    <t>Chi đào tạo</t>
  </si>
  <si>
    <t xml:space="preserve"> Thu thuế CTN</t>
  </si>
  <si>
    <t>Chi giao thông (Khắc phục sạt lở)</t>
  </si>
  <si>
    <t>Vốn chương trình mục tiêu giảm nghèo bền vững</t>
  </si>
  <si>
    <t>Chi y tế</t>
  </si>
  <si>
    <t>Chi nguồn CCTL</t>
  </si>
  <si>
    <t>- Quỹ ĐƠ ĐN</t>
  </si>
  <si>
    <t>Giá trị đã thanh toán năm 2024</t>
  </si>
  <si>
    <t>Giá trị thực hiện từ 01/01 đến 31/12/2024</t>
  </si>
  <si>
    <t>CÂN ĐỐI QUYẾT TOÁN NGÂN SÁCH XÃ NĂM 2025</t>
  </si>
  <si>
    <t>(Đính kèm Quyết định số         /QĐ-UBND ngày          tháng         năm 2026 của Ủy ban nhân dân xã Phú Hữu)</t>
  </si>
  <si>
    <t>THỰC HIỆN THU, CHI CÁC HOẠT ĐỘNG TÀI CHÍNH KHÁC NĂM 2025</t>
  </si>
  <si>
    <t>QUYẾT TOÁN CHI ĐẦU TƯ PHÁT TRIỂN NĂM 2025</t>
  </si>
  <si>
    <t>QUYẾT TOÁN CHI NGÂN SÁCH XÃ NĂM 2025</t>
  </si>
  <si>
    <t>QUYẾT TOÁN THU NGÂN SÁCH XÃ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</si>
</sst>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3" x14ac:knownFonts="1">
    <font>
      <sz val="11"/>
      <color theme="1"/>
      <name val="Calibri"/>
      <family val="2"/>
      <scheme val="minor"/>
    </font>
    <font>
      <b/>
      <sz val="11"/>
      <color theme="1"/>
      <name val="Calibri"/>
      <family val="2"/>
      <scheme val="minor"/>
    </font>
    <font>
      <sz val="10"/>
      <color rgb="FF000000"/>
      <name val="Arial"/>
      <family val="2"/>
    </font>
    <font>
      <i/>
      <sz val="10"/>
      <color rgb="FF000000"/>
      <name val="Arial"/>
      <family val="2"/>
    </font>
    <font>
      <b/>
      <sz val="10"/>
      <name val="Times New Roman"/>
      <family val="1"/>
    </font>
    <font>
      <sz val="10"/>
      <name val="Times New Roman"/>
      <family val="1"/>
    </font>
    <font>
      <b/>
      <sz val="12"/>
      <color rgb="FF000000"/>
      <name val="Times New Roman"/>
      <family val="1"/>
    </font>
    <font>
      <sz val="12"/>
      <color theme="1"/>
      <name val="Times New Roman"/>
      <family val="1"/>
    </font>
    <font>
      <i/>
      <sz val="12"/>
      <color rgb="FF000000"/>
      <name val="Times New Roman"/>
      <family val="1"/>
    </font>
    <font>
      <b/>
      <sz val="12"/>
      <name val="Times New Roman"/>
      <family val="1"/>
    </font>
    <font>
      <sz val="12"/>
      <name val="Times New Roman"/>
      <family val="1"/>
    </font>
    <font>
      <vertAlign val="superscript"/>
      <sz val="12"/>
      <name val="Times New Roman"/>
      <family val="1"/>
    </font>
    <font>
      <sz val="11"/>
      <name val="Times New Roman"/>
      <family val="1"/>
    </font>
    <font>
      <b/>
      <sz val="12"/>
      <color theme="1"/>
      <name val="Times New Roman"/>
      <family val="1"/>
    </font>
    <font>
      <sz val="12"/>
      <color rgb="FF000000"/>
      <name val="Times New Roman"/>
      <family val="1"/>
    </font>
    <font>
      <sz val="10"/>
      <color theme="1"/>
      <name val="Times New Roman"/>
      <family val="1"/>
    </font>
    <font>
      <b/>
      <sz val="10"/>
      <color theme="1"/>
      <name val="Times New Roman"/>
      <family val="1"/>
    </font>
    <font>
      <sz val="10"/>
      <color indexed="8"/>
      <name val="Times New Roman"/>
      <family val="1"/>
    </font>
    <font>
      <i/>
      <sz val="10"/>
      <color theme="1"/>
      <name val="Times New Roman"/>
      <family val="1"/>
    </font>
    <font>
      <sz val="12"/>
      <color rgb="FFFF0000"/>
      <name val="Times New Roman"/>
      <family val="1"/>
    </font>
    <font>
      <b/>
      <sz val="10"/>
      <color rgb="FF000000"/>
      <name val="Times New Roman"/>
      <family val="1"/>
    </font>
    <font>
      <sz val="11"/>
      <color theme="1"/>
      <name val="Times New Roman"/>
      <family val="1"/>
    </font>
    <font>
      <i/>
      <sz val="10"/>
      <color rgb="FF000000"/>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14">
    <xf numFmtId="0" fontId="0" fillId="0" borderId="0" xfId="0"/>
    <xf numFmtId="0" fontId="0" fillId="0" borderId="0" xfId="0" applyAlignment="1">
      <alignment wrapText="1"/>
    </xf>
    <xf numFmtId="0" fontId="2" fillId="0" borderId="0" xfId="0" applyFont="1"/>
    <xf numFmtId="0" fontId="7" fillId="0" borderId="0" xfId="0" applyFont="1"/>
    <xf numFmtId="0" fontId="6" fillId="0" borderId="0" xfId="0" applyFont="1"/>
    <xf numFmtId="0" fontId="9" fillId="0" borderId="2" xfId="0" applyFont="1" applyBorder="1" applyAlignment="1">
      <alignment horizontal="center" wrapText="1"/>
    </xf>
    <xf numFmtId="0" fontId="10" fillId="0" borderId="2" xfId="0" applyFont="1" applyBorder="1" applyAlignment="1">
      <alignment horizontal="center" vertical="top" wrapText="1"/>
    </xf>
    <xf numFmtId="0" fontId="10" fillId="0" borderId="2" xfId="0" applyFont="1" applyBorder="1" applyAlignment="1">
      <alignment vertical="top" wrapText="1"/>
    </xf>
    <xf numFmtId="0" fontId="8" fillId="0" borderId="0" xfId="0" applyFont="1"/>
    <xf numFmtId="0" fontId="9" fillId="0" borderId="2" xfId="0" applyFont="1" applyBorder="1" applyAlignment="1">
      <alignment horizontal="center" vertical="top" wrapText="1"/>
    </xf>
    <xf numFmtId="0" fontId="13" fillId="0" borderId="0" xfId="0" applyFont="1"/>
    <xf numFmtId="0" fontId="0" fillId="0" borderId="0" xfId="0" applyAlignment="1">
      <alignment vertical="center"/>
    </xf>
    <xf numFmtId="0" fontId="6" fillId="0" borderId="0" xfId="0" applyFont="1" applyAlignment="1">
      <alignment vertical="center" wrapText="1"/>
    </xf>
    <xf numFmtId="0" fontId="7" fillId="0" borderId="0" xfId="0" applyFont="1" applyAlignment="1">
      <alignment vertical="center"/>
    </xf>
    <xf numFmtId="3" fontId="7" fillId="0" borderId="2" xfId="0" applyNumberFormat="1" applyFont="1" applyBorder="1" applyAlignment="1">
      <alignment vertical="center" wrapText="1"/>
    </xf>
    <xf numFmtId="0" fontId="14" fillId="0" borderId="0" xfId="0" applyFont="1"/>
    <xf numFmtId="0" fontId="7" fillId="0" borderId="2" xfId="0" quotePrefix="1" applyFont="1" applyBorder="1" applyAlignment="1">
      <alignment horizontal="justify"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5" fillId="0" borderId="2" xfId="0" applyFont="1" applyBorder="1" applyAlignment="1">
      <alignment vertical="center" wrapText="1"/>
    </xf>
    <xf numFmtId="0" fontId="15" fillId="0" borderId="2" xfId="0" applyFont="1" applyBorder="1" applyAlignment="1">
      <alignment vertical="center" wrapText="1"/>
    </xf>
    <xf numFmtId="0" fontId="10"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10" fillId="0" borderId="2" xfId="0" applyFont="1" applyBorder="1" applyAlignment="1">
      <alignment vertical="center" wrapText="1"/>
    </xf>
    <xf numFmtId="0" fontId="10" fillId="0" borderId="2" xfId="0" applyFont="1" applyBorder="1" applyAlignment="1">
      <alignment wrapText="1"/>
    </xf>
    <xf numFmtId="0" fontId="7" fillId="0" borderId="2" xfId="0" applyFont="1" applyBorder="1" applyAlignment="1">
      <alignment horizontal="center" vertical="center" wrapText="1"/>
    </xf>
    <xf numFmtId="0" fontId="9" fillId="0" borderId="4" xfId="0" applyFont="1" applyBorder="1" applyAlignment="1">
      <alignment horizontal="center" vertical="center" wrapText="1"/>
    </xf>
    <xf numFmtId="164" fontId="10" fillId="0" borderId="5" xfId="0" applyNumberFormat="1" applyFont="1" applyBorder="1" applyAlignment="1">
      <alignment vertical="center" wrapText="1"/>
    </xf>
    <xf numFmtId="0" fontId="10" fillId="0" borderId="5" xfId="0" applyFont="1" applyBorder="1" applyAlignment="1">
      <alignment vertical="center" wrapText="1"/>
    </xf>
    <xf numFmtId="0" fontId="9" fillId="0" borderId="6" xfId="0" applyFont="1" applyBorder="1" applyAlignment="1">
      <alignment vertical="center" wrapText="1"/>
    </xf>
    <xf numFmtId="0" fontId="1" fillId="0" borderId="0" xfId="0" applyFont="1"/>
    <xf numFmtId="0" fontId="16" fillId="0" borderId="0" xfId="0" applyFont="1"/>
    <xf numFmtId="0" fontId="15" fillId="0" borderId="0" xfId="0" applyFont="1"/>
    <xf numFmtId="10" fontId="16" fillId="0" borderId="2" xfId="0" applyNumberFormat="1" applyFont="1" applyBorder="1" applyAlignment="1">
      <alignment horizontal="right" vertical="center" wrapText="1"/>
    </xf>
    <xf numFmtId="10" fontId="15" fillId="0" borderId="2" xfId="0" applyNumberFormat="1" applyFont="1" applyBorder="1" applyAlignment="1">
      <alignment horizontal="right" vertical="center" wrapText="1"/>
    </xf>
    <xf numFmtId="3" fontId="15" fillId="0" borderId="2"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0" fontId="10" fillId="0" borderId="2" xfId="0" applyFont="1" applyBorder="1" applyAlignment="1">
      <alignment horizontal="center" wrapText="1"/>
    </xf>
    <xf numFmtId="3" fontId="10" fillId="0" borderId="2" xfId="0" applyNumberFormat="1" applyFont="1" applyBorder="1" applyAlignment="1">
      <alignment horizontal="right" vertical="center" wrapText="1"/>
    </xf>
    <xf numFmtId="164" fontId="10" fillId="0" borderId="2" xfId="0" applyNumberFormat="1" applyFont="1" applyBorder="1" applyAlignment="1">
      <alignment vertical="center" wrapText="1"/>
    </xf>
    <xf numFmtId="10" fontId="10" fillId="0" borderId="2" xfId="0" applyNumberFormat="1" applyFont="1" applyBorder="1" applyAlignment="1">
      <alignment horizontal="right" vertical="center" wrapText="1"/>
    </xf>
    <xf numFmtId="0" fontId="10" fillId="0" borderId="2" xfId="0" applyFont="1" applyBorder="1" applyAlignment="1">
      <alignment horizontal="right" vertical="center" wrapText="1"/>
    </xf>
    <xf numFmtId="3" fontId="15" fillId="2" borderId="2" xfId="0" applyNumberFormat="1" applyFont="1" applyFill="1" applyBorder="1" applyAlignment="1">
      <alignment horizontal="right" vertical="center" wrapText="1"/>
    </xf>
    <xf numFmtId="10" fontId="15" fillId="2" borderId="2" xfId="0" applyNumberFormat="1" applyFont="1" applyFill="1" applyBorder="1" applyAlignment="1">
      <alignment horizontal="right" vertical="center" wrapText="1"/>
    </xf>
    <xf numFmtId="0" fontId="5" fillId="2" borderId="2" xfId="0" applyFont="1" applyFill="1" applyBorder="1" applyAlignment="1">
      <alignment horizontal="right" vertical="center" wrapText="1"/>
    </xf>
    <xf numFmtId="3" fontId="17" fillId="2" borderId="2" xfId="0" applyNumberFormat="1" applyFont="1" applyFill="1" applyBorder="1" applyAlignment="1">
      <alignment horizontal="right" vertical="center"/>
    </xf>
    <xf numFmtId="3" fontId="4" fillId="2" borderId="2" xfId="0" applyNumberFormat="1" applyFont="1" applyFill="1" applyBorder="1" applyAlignment="1">
      <alignment horizontal="right" vertical="center" wrapText="1"/>
    </xf>
    <xf numFmtId="10" fontId="16" fillId="2" borderId="2" xfId="0" applyNumberFormat="1" applyFont="1" applyFill="1" applyBorder="1" applyAlignment="1">
      <alignment horizontal="right" vertical="center" wrapText="1"/>
    </xf>
    <xf numFmtId="3" fontId="16" fillId="2" borderId="2" xfId="0" applyNumberFormat="1" applyFont="1" applyFill="1" applyBorder="1" applyAlignment="1">
      <alignment horizontal="right" vertical="center" wrapText="1"/>
    </xf>
    <xf numFmtId="164" fontId="9" fillId="0" borderId="2" xfId="0" applyNumberFormat="1" applyFont="1" applyBorder="1" applyAlignment="1">
      <alignment vertical="center" wrapText="1"/>
    </xf>
    <xf numFmtId="164" fontId="7" fillId="0" borderId="2" xfId="0" applyNumberFormat="1" applyFont="1" applyBorder="1" applyAlignment="1">
      <alignment vertical="center" wrapText="1"/>
    </xf>
    <xf numFmtId="164" fontId="12" fillId="0" borderId="2" xfId="0" applyNumberFormat="1" applyFont="1" applyBorder="1" applyAlignment="1">
      <alignment vertical="center" wrapText="1"/>
    </xf>
    <xf numFmtId="0" fontId="6" fillId="0" borderId="0" xfId="0" applyFont="1" applyAlignment="1">
      <alignment horizontal="left" vertical="center" wrapText="1"/>
    </xf>
    <xf numFmtId="164" fontId="0" fillId="0" borderId="0" xfId="0" applyNumberFormat="1"/>
    <xf numFmtId="0" fontId="4" fillId="0" borderId="2" xfId="0" applyFont="1" applyBorder="1" applyAlignment="1">
      <alignment horizontal="center" vertical="center" wrapText="1"/>
    </xf>
    <xf numFmtId="3" fontId="10" fillId="0" borderId="5" xfId="0" applyNumberFormat="1" applyFont="1" applyBorder="1" applyAlignment="1">
      <alignment vertical="center" wrapText="1"/>
    </xf>
    <xf numFmtId="3" fontId="9" fillId="0" borderId="5" xfId="0" applyNumberFormat="1" applyFont="1" applyBorder="1" applyAlignment="1">
      <alignment vertical="center" wrapText="1"/>
    </xf>
    <xf numFmtId="0" fontId="5" fillId="0" borderId="2" xfId="0" applyFont="1" applyBorder="1" applyAlignment="1">
      <alignment horizontal="center" wrapText="1"/>
    </xf>
    <xf numFmtId="0" fontId="4" fillId="2" borderId="2" xfId="0" applyFont="1" applyFill="1" applyBorder="1" applyAlignment="1">
      <alignment horizontal="right" vertical="center" wrapText="1"/>
    </xf>
    <xf numFmtId="3" fontId="10" fillId="0" borderId="2" xfId="0" applyNumberFormat="1" applyFont="1" applyBorder="1" applyAlignment="1">
      <alignment horizontal="right" wrapText="1"/>
    </xf>
    <xf numFmtId="3" fontId="9" fillId="0" borderId="2" xfId="0" applyNumberFormat="1" applyFont="1" applyBorder="1" applyAlignment="1">
      <alignment horizontal="right" vertical="center" wrapText="1"/>
    </xf>
    <xf numFmtId="0" fontId="10" fillId="0" borderId="2" xfId="0" quotePrefix="1" applyFont="1" applyBorder="1" applyAlignment="1">
      <alignment wrapText="1"/>
    </xf>
    <xf numFmtId="10" fontId="9" fillId="0" borderId="2" xfId="0" applyNumberFormat="1" applyFont="1" applyBorder="1" applyAlignment="1">
      <alignment horizontal="right" vertical="center" wrapText="1"/>
    </xf>
    <xf numFmtId="0" fontId="10" fillId="0" borderId="2" xfId="0" quotePrefix="1" applyFont="1" applyBorder="1" applyAlignment="1">
      <alignment vertical="center" wrapText="1"/>
    </xf>
    <xf numFmtId="0" fontId="10" fillId="0" borderId="2" xfId="0" quotePrefix="1" applyFont="1" applyBorder="1" applyAlignment="1">
      <alignment horizontal="center" vertical="center" wrapText="1"/>
    </xf>
    <xf numFmtId="3" fontId="10" fillId="0" borderId="2" xfId="0" applyNumberFormat="1" applyFont="1" applyBorder="1" applyAlignment="1">
      <alignment vertical="center" wrapText="1"/>
    </xf>
    <xf numFmtId="3" fontId="9" fillId="0" borderId="2" xfId="0" applyNumberFormat="1" applyFont="1" applyBorder="1" applyAlignment="1">
      <alignment vertical="center" wrapText="1"/>
    </xf>
    <xf numFmtId="3" fontId="13" fillId="0" borderId="2" xfId="0" applyNumberFormat="1" applyFont="1" applyBorder="1" applyAlignment="1">
      <alignment vertical="center" wrapText="1"/>
    </xf>
    <xf numFmtId="3" fontId="18" fillId="0" borderId="2" xfId="0" applyNumberFormat="1" applyFont="1" applyBorder="1" applyAlignment="1">
      <alignment horizontal="right" vertical="center" wrapText="1"/>
    </xf>
    <xf numFmtId="3" fontId="7" fillId="0" borderId="2" xfId="0" applyNumberFormat="1" applyFont="1" applyBorder="1" applyAlignment="1">
      <alignment horizontal="right" vertical="center" wrapText="1"/>
    </xf>
    <xf numFmtId="3" fontId="10" fillId="0" borderId="12" xfId="0" applyNumberFormat="1" applyFont="1" applyBorder="1" applyAlignment="1">
      <alignment vertical="center" wrapText="1"/>
    </xf>
    <xf numFmtId="0" fontId="10" fillId="0" borderId="5" xfId="0" quotePrefix="1" applyFont="1" applyBorder="1" applyAlignment="1">
      <alignment vertical="center" wrapText="1"/>
    </xf>
    <xf numFmtId="0" fontId="5" fillId="0" borderId="2" xfId="0" quotePrefix="1" applyFont="1" applyBorder="1" applyAlignment="1">
      <alignment vertical="center" wrapText="1"/>
    </xf>
    <xf numFmtId="3" fontId="5" fillId="2" borderId="2" xfId="0" applyNumberFormat="1" applyFont="1" applyFill="1" applyBorder="1" applyAlignment="1">
      <alignment horizontal="right" vertical="center" wrapText="1"/>
    </xf>
    <xf numFmtId="3" fontId="19" fillId="0" borderId="2" xfId="0" applyNumberFormat="1" applyFont="1" applyBorder="1" applyAlignment="1">
      <alignment horizontal="right" vertical="center" wrapText="1"/>
    </xf>
    <xf numFmtId="10" fontId="10" fillId="0" borderId="7" xfId="0" applyNumberFormat="1" applyFont="1" applyBorder="1" applyAlignment="1">
      <alignment horizontal="right" vertical="center" wrapText="1"/>
    </xf>
    <xf numFmtId="10" fontId="10" fillId="0" borderId="9" xfId="0" applyNumberFormat="1" applyFont="1" applyBorder="1" applyAlignment="1">
      <alignment horizontal="right" vertical="center" wrapText="1"/>
    </xf>
    <xf numFmtId="0" fontId="21" fillId="0" borderId="0" xfId="0" applyFont="1" applyAlignment="1">
      <alignment vertical="center"/>
    </xf>
    <xf numFmtId="0" fontId="20" fillId="0" borderId="0" xfId="0" applyFont="1"/>
    <xf numFmtId="0" fontId="21" fillId="0" borderId="0" xfId="0" applyFont="1"/>
    <xf numFmtId="3" fontId="5" fillId="0" borderId="5" xfId="0" applyNumberFormat="1" applyFont="1" applyBorder="1" applyAlignment="1">
      <alignment vertical="center" wrapText="1"/>
    </xf>
    <xf numFmtId="3" fontId="5" fillId="0" borderId="12" xfId="0" applyNumberFormat="1" applyFont="1" applyBorder="1" applyAlignment="1">
      <alignment vertical="center" wrapText="1"/>
    </xf>
    <xf numFmtId="3" fontId="4" fillId="0" borderId="5" xfId="0" applyNumberFormat="1" applyFont="1" applyBorder="1" applyAlignment="1">
      <alignment vertical="center" wrapText="1"/>
    </xf>
    <xf numFmtId="0" fontId="6" fillId="0" borderId="0" xfId="0" applyFont="1" applyAlignment="1">
      <alignment horizontal="right" vertical="center" wrapText="1"/>
    </xf>
    <xf numFmtId="0" fontId="6" fillId="0" borderId="0" xfId="0" applyFont="1" applyAlignment="1">
      <alignment horizontal="center"/>
    </xf>
    <xf numFmtId="0" fontId="8" fillId="0" borderId="0" xfId="0" applyFont="1" applyAlignment="1">
      <alignment horizontal="center"/>
    </xf>
    <xf numFmtId="0" fontId="8" fillId="0" borderId="1" xfId="0" applyFont="1" applyBorder="1" applyAlignment="1">
      <alignment horizontal="right"/>
    </xf>
    <xf numFmtId="0" fontId="8" fillId="0" borderId="3" xfId="0" applyFont="1" applyBorder="1" applyAlignment="1">
      <alignment horizontal="justify" vertical="center" wrapText="1"/>
    </xf>
    <xf numFmtId="0" fontId="4" fillId="0" borderId="2"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horizontal="center"/>
    </xf>
    <xf numFmtId="0" fontId="22" fillId="0" borderId="0" xfId="0" applyFont="1" applyAlignment="1">
      <alignment horizontal="center"/>
    </xf>
    <xf numFmtId="0" fontId="3" fillId="0" borderId="1" xfId="0" applyFont="1" applyBorder="1" applyAlignment="1">
      <alignment horizontal="center"/>
    </xf>
    <xf numFmtId="10" fontId="10" fillId="0" borderId="7" xfId="0" applyNumberFormat="1" applyFont="1" applyBorder="1" applyAlignment="1">
      <alignment horizontal="right" vertical="center" wrapText="1"/>
    </xf>
    <xf numFmtId="10" fontId="10" fillId="0" borderId="9" xfId="0" applyNumberFormat="1" applyFont="1" applyBorder="1" applyAlignment="1">
      <alignment horizontal="righ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0" fillId="0" borderId="7" xfId="0" applyFont="1" applyBorder="1" applyAlignment="1">
      <alignment horizontal="center" wrapText="1"/>
    </xf>
    <xf numFmtId="0" fontId="10" fillId="0" borderId="9" xfId="0" applyFont="1" applyBorder="1" applyAlignment="1">
      <alignment horizontal="center" wrapText="1"/>
    </xf>
    <xf numFmtId="10" fontId="9" fillId="0" borderId="7" xfId="0" applyNumberFormat="1" applyFont="1" applyBorder="1" applyAlignment="1">
      <alignment horizontal="right" vertical="center" wrapText="1"/>
    </xf>
    <xf numFmtId="10" fontId="9" fillId="0" borderId="9" xfId="0" applyNumberFormat="1" applyFont="1" applyBorder="1" applyAlignment="1">
      <alignment horizontal="right" vertical="center" wrapText="1"/>
    </xf>
    <xf numFmtId="0" fontId="6" fillId="0" borderId="0" xfId="0" applyFont="1" applyAlignment="1">
      <alignment horizontal="left" vertical="center" wrapText="1"/>
    </xf>
    <xf numFmtId="0" fontId="4" fillId="0" borderId="8" xfId="0" applyFont="1" applyBorder="1" applyAlignment="1">
      <alignment horizontal="center" vertical="center" wrapText="1"/>
    </xf>
    <xf numFmtId="0" fontId="8" fillId="0" borderId="1" xfId="0" applyFont="1" applyBorder="1" applyAlignment="1">
      <alignment horizontal="center"/>
    </xf>
    <xf numFmtId="0" fontId="6" fillId="0" borderId="0" xfId="0" applyFont="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 xfId="0" applyFont="1" applyBorder="1" applyAlignment="1">
      <alignment horizontal="center" wrapText="1"/>
    </xf>
    <xf numFmtId="0" fontId="13" fillId="0" borderId="0" xfId="0" applyFont="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
  <sheetViews>
    <sheetView zoomScale="112" zoomScaleNormal="112" workbookViewId="0">
      <selection activeCell="A15" sqref="A15"/>
    </sheetView>
  </sheetViews>
  <sheetFormatPr defaultColWidth="9.140625" defaultRowHeight="15.75" x14ac:dyDescent="0.25"/>
  <cols>
    <col min="1" max="1" width="55" style="3" customWidth="1"/>
    <col min="2" max="2" width="19.140625" style="3" customWidth="1"/>
    <col min="3" max="3" width="54.140625" style="3" customWidth="1"/>
    <col min="4" max="4" width="19.85546875" style="3" customWidth="1"/>
    <col min="5" max="16384" width="9.140625" style="3"/>
  </cols>
  <sheetData>
    <row r="1" spans="1:4" ht="21.75" customHeight="1" x14ac:dyDescent="0.25">
      <c r="A1" s="12" t="s">
        <v>103</v>
      </c>
      <c r="B1" s="13"/>
      <c r="C1" s="85" t="s">
        <v>0</v>
      </c>
      <c r="D1" s="85"/>
    </row>
    <row r="2" spans="1:4" x14ac:dyDescent="0.25">
      <c r="A2" s="86" t="s">
        <v>123</v>
      </c>
      <c r="B2" s="86"/>
      <c r="C2" s="86"/>
      <c r="D2" s="86"/>
    </row>
    <row r="3" spans="1:4" x14ac:dyDescent="0.25">
      <c r="A3" s="87" t="s">
        <v>124</v>
      </c>
      <c r="B3" s="87"/>
      <c r="C3" s="87"/>
      <c r="D3" s="87"/>
    </row>
    <row r="4" spans="1:4" x14ac:dyDescent="0.25">
      <c r="C4" s="88" t="s">
        <v>105</v>
      </c>
      <c r="D4" s="88"/>
    </row>
    <row r="5" spans="1:4" x14ac:dyDescent="0.25">
      <c r="A5" s="5" t="s">
        <v>1</v>
      </c>
      <c r="B5" s="5" t="s">
        <v>2</v>
      </c>
      <c r="C5" s="5" t="s">
        <v>3</v>
      </c>
      <c r="D5" s="5" t="s">
        <v>2</v>
      </c>
    </row>
    <row r="6" spans="1:4" s="10" customFormat="1" ht="18" customHeight="1" x14ac:dyDescent="0.25">
      <c r="A6" s="28" t="s">
        <v>4</v>
      </c>
      <c r="B6" s="58">
        <f>B7+B8+B9+B13+B15</f>
        <v>9547266001</v>
      </c>
      <c r="C6" s="28" t="s">
        <v>5</v>
      </c>
      <c r="D6" s="58">
        <f>D7+D8+D9</f>
        <v>9454804782</v>
      </c>
    </row>
    <row r="7" spans="1:4" ht="18" customHeight="1" x14ac:dyDescent="0.25">
      <c r="A7" s="30" t="s">
        <v>6</v>
      </c>
      <c r="B7" s="57">
        <v>760275225</v>
      </c>
      <c r="C7" s="30" t="s">
        <v>111</v>
      </c>
      <c r="D7" s="57">
        <v>485954999</v>
      </c>
    </row>
    <row r="8" spans="1:4" ht="18" customHeight="1" x14ac:dyDescent="0.25">
      <c r="A8" s="30" t="s">
        <v>95</v>
      </c>
      <c r="B8" s="57">
        <v>0</v>
      </c>
      <c r="C8" s="30" t="s">
        <v>7</v>
      </c>
      <c r="D8" s="57">
        <v>8621169203</v>
      </c>
    </row>
    <row r="9" spans="1:4" ht="28.5" customHeight="1" x14ac:dyDescent="0.25">
      <c r="A9" s="30" t="s">
        <v>8</v>
      </c>
      <c r="B9" s="57">
        <f>SUM(B10:B12)</f>
        <v>8394173000</v>
      </c>
      <c r="C9" s="30" t="s">
        <v>9</v>
      </c>
      <c r="D9" s="57">
        <v>347680580</v>
      </c>
    </row>
    <row r="10" spans="1:4" ht="18" customHeight="1" x14ac:dyDescent="0.25">
      <c r="A10" s="30" t="s">
        <v>10</v>
      </c>
      <c r="B10" s="57">
        <v>4927000000</v>
      </c>
      <c r="C10" s="30"/>
      <c r="D10" s="57"/>
    </row>
    <row r="11" spans="1:4" ht="18" customHeight="1" x14ac:dyDescent="0.25">
      <c r="A11" s="73" t="s">
        <v>112</v>
      </c>
      <c r="B11" s="72">
        <v>1147000000</v>
      </c>
      <c r="C11" s="30"/>
      <c r="D11" s="57"/>
    </row>
    <row r="12" spans="1:4" ht="18" customHeight="1" x14ac:dyDescent="0.25">
      <c r="A12" s="30" t="s">
        <v>11</v>
      </c>
      <c r="B12" s="71">
        <v>2320173000</v>
      </c>
      <c r="C12" s="30"/>
      <c r="D12" s="57"/>
    </row>
    <row r="13" spans="1:4" ht="18" customHeight="1" x14ac:dyDescent="0.25">
      <c r="A13" s="30" t="s">
        <v>12</v>
      </c>
      <c r="B13" s="57">
        <v>76477207</v>
      </c>
      <c r="C13" s="30" t="s">
        <v>13</v>
      </c>
      <c r="D13" s="57">
        <v>0</v>
      </c>
    </row>
    <row r="14" spans="1:4" x14ac:dyDescent="0.25">
      <c r="A14" s="30" t="s">
        <v>14</v>
      </c>
      <c r="B14" s="57"/>
      <c r="C14" s="30"/>
      <c r="D14" s="29"/>
    </row>
    <row r="15" spans="1:4" ht="31.5" customHeight="1" x14ac:dyDescent="0.25">
      <c r="A15" s="30" t="s">
        <v>96</v>
      </c>
      <c r="B15" s="57">
        <v>316340569</v>
      </c>
      <c r="C15" s="30"/>
      <c r="D15" s="30"/>
    </row>
    <row r="16" spans="1:4" s="10" customFormat="1" ht="18.75" customHeight="1" x14ac:dyDescent="0.25">
      <c r="A16" s="31" t="s">
        <v>15</v>
      </c>
      <c r="B16" s="58">
        <f>B6-D6</f>
        <v>92461219</v>
      </c>
      <c r="C16" s="31"/>
      <c r="D16" s="31"/>
    </row>
    <row r="17" spans="1:4" ht="35.25" customHeight="1" x14ac:dyDescent="0.25">
      <c r="A17" s="89" t="s">
        <v>16</v>
      </c>
      <c r="B17" s="89"/>
      <c r="C17" s="89"/>
      <c r="D17" s="89"/>
    </row>
    <row r="18" spans="1:4" x14ac:dyDescent="0.25">
      <c r="A18" s="8"/>
    </row>
  </sheetData>
  <mergeCells count="5">
    <mergeCell ref="C1:D1"/>
    <mergeCell ref="A2:D2"/>
    <mergeCell ref="A3:D3"/>
    <mergeCell ref="C4:D4"/>
    <mergeCell ref="A17:D17"/>
  </mergeCells>
  <pageMargins left="0.43" right="0.16" top="0.86" bottom="0.34" header="0.99"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
  <sheetViews>
    <sheetView zoomScale="124" zoomScaleNormal="124" workbookViewId="0">
      <selection activeCell="G12" sqref="G12"/>
    </sheetView>
  </sheetViews>
  <sheetFormatPr defaultRowHeight="15" x14ac:dyDescent="0.25"/>
  <cols>
    <col min="1" max="1" width="4.42578125" customWidth="1"/>
    <col min="2" max="2" width="22" customWidth="1"/>
    <col min="3" max="3" width="14.85546875" customWidth="1"/>
    <col min="4" max="4" width="12.5703125" customWidth="1"/>
    <col min="5" max="5" width="13.42578125" customWidth="1"/>
    <col min="6" max="6" width="12.85546875" customWidth="1"/>
    <col min="7" max="7" width="9.28515625" customWidth="1"/>
    <col min="8" max="8" width="8.5703125" customWidth="1"/>
  </cols>
  <sheetData>
    <row r="1" spans="1:9" ht="15.75" customHeight="1" x14ac:dyDescent="0.25">
      <c r="A1" s="92" t="s">
        <v>103</v>
      </c>
      <c r="B1" s="92"/>
      <c r="C1" s="79"/>
      <c r="D1" s="79"/>
      <c r="E1" s="79"/>
      <c r="F1" s="91" t="s">
        <v>17</v>
      </c>
      <c r="G1" s="91"/>
      <c r="H1" s="91"/>
    </row>
    <row r="2" spans="1:9" x14ac:dyDescent="0.25">
      <c r="A2" s="80"/>
      <c r="B2" s="81"/>
      <c r="C2" s="81"/>
      <c r="D2" s="81"/>
      <c r="E2" s="81"/>
      <c r="F2" s="81"/>
      <c r="G2" s="81"/>
      <c r="H2" s="81"/>
    </row>
    <row r="3" spans="1:9" x14ac:dyDescent="0.25">
      <c r="A3" s="93" t="s">
        <v>128</v>
      </c>
      <c r="B3" s="93"/>
      <c r="C3" s="93"/>
      <c r="D3" s="93"/>
      <c r="E3" s="93"/>
      <c r="F3" s="93"/>
      <c r="G3" s="93"/>
      <c r="H3" s="93"/>
    </row>
    <row r="4" spans="1:9" x14ac:dyDescent="0.25">
      <c r="A4" s="94" t="str">
        <f>'116'!A3:D3</f>
        <v>(Đính kèm Quyết định số         /QĐ-UBND ngày          tháng         năm 2026 của Ủy ban nhân dân xã Phú Hữu)</v>
      </c>
      <c r="B4" s="94"/>
      <c r="C4" s="94"/>
      <c r="D4" s="94"/>
      <c r="E4" s="94"/>
      <c r="F4" s="94"/>
      <c r="G4" s="94"/>
      <c r="H4" s="94"/>
    </row>
    <row r="5" spans="1:9" x14ac:dyDescent="0.25">
      <c r="G5" s="95" t="s">
        <v>105</v>
      </c>
      <c r="H5" s="95"/>
    </row>
    <row r="6" spans="1:9" ht="15.75" customHeight="1" x14ac:dyDescent="0.25">
      <c r="A6" s="90" t="s">
        <v>18</v>
      </c>
      <c r="B6" s="90" t="s">
        <v>1</v>
      </c>
      <c r="C6" s="90" t="s">
        <v>19</v>
      </c>
      <c r="D6" s="90"/>
      <c r="E6" s="90" t="s">
        <v>2</v>
      </c>
      <c r="F6" s="90"/>
      <c r="G6" s="90" t="s">
        <v>20</v>
      </c>
      <c r="H6" s="90"/>
      <c r="I6" s="11"/>
    </row>
    <row r="7" spans="1:9" ht="25.5" x14ac:dyDescent="0.25">
      <c r="A7" s="90"/>
      <c r="B7" s="90"/>
      <c r="C7" s="56" t="s">
        <v>21</v>
      </c>
      <c r="D7" s="56" t="s">
        <v>22</v>
      </c>
      <c r="E7" s="56" t="s">
        <v>21</v>
      </c>
      <c r="F7" s="56" t="s">
        <v>22</v>
      </c>
      <c r="G7" s="56" t="s">
        <v>21</v>
      </c>
      <c r="H7" s="56" t="s">
        <v>22</v>
      </c>
      <c r="I7" s="11"/>
    </row>
    <row r="8" spans="1:9" x14ac:dyDescent="0.25">
      <c r="A8" s="59" t="s">
        <v>23</v>
      </c>
      <c r="B8" s="59" t="s">
        <v>24</v>
      </c>
      <c r="C8" s="59">
        <v>1</v>
      </c>
      <c r="D8" s="59">
        <v>2</v>
      </c>
      <c r="E8" s="59">
        <v>3</v>
      </c>
      <c r="F8" s="59">
        <v>4</v>
      </c>
      <c r="G8" s="59" t="s">
        <v>25</v>
      </c>
      <c r="H8" s="59" t="s">
        <v>26</v>
      </c>
    </row>
    <row r="9" spans="1:9" s="32" customFormat="1" ht="18" customHeight="1" x14ac:dyDescent="0.25">
      <c r="A9" s="56"/>
      <c r="B9" s="56" t="s">
        <v>27</v>
      </c>
      <c r="C9" s="38">
        <f>C10+C16+C23+C24+C25+C26</f>
        <v>9316990776</v>
      </c>
      <c r="D9" s="38">
        <f>D10+D16+D23+D24+D25+D26</f>
        <v>9316990776</v>
      </c>
      <c r="E9" s="38">
        <f>E10+E16+E23+E24+E25+E26</f>
        <v>9547266001</v>
      </c>
      <c r="F9" s="38">
        <f>F10+F16+F23+F24+F25+F26</f>
        <v>9547266001</v>
      </c>
      <c r="G9" s="35">
        <f>E9/C9</f>
        <v>1.0247156223008371</v>
      </c>
      <c r="H9" s="35">
        <f>F9/D9</f>
        <v>1.0247156223008371</v>
      </c>
    </row>
    <row r="10" spans="1:9" s="33" customFormat="1" ht="18" customHeight="1" x14ac:dyDescent="0.2">
      <c r="A10" s="56" t="s">
        <v>28</v>
      </c>
      <c r="B10" s="19" t="s">
        <v>29</v>
      </c>
      <c r="C10" s="38">
        <f>SUM(C11:C15)</f>
        <v>530000000</v>
      </c>
      <c r="D10" s="38">
        <f>SUM(D11:D15)</f>
        <v>530000000</v>
      </c>
      <c r="E10" s="38">
        <f>SUM(E11:E15)</f>
        <v>760275225</v>
      </c>
      <c r="F10" s="38">
        <f>SUM(F11:F15)</f>
        <v>760275225</v>
      </c>
      <c r="G10" s="35">
        <f>E10/C10</f>
        <v>1.4344815566037736</v>
      </c>
      <c r="H10" s="35">
        <f>F10/D10</f>
        <v>1.4344815566037736</v>
      </c>
    </row>
    <row r="11" spans="1:9" s="34" customFormat="1" ht="18" customHeight="1" x14ac:dyDescent="0.2">
      <c r="A11" s="17"/>
      <c r="B11" s="20" t="s">
        <v>30</v>
      </c>
      <c r="C11" s="37">
        <v>31000000</v>
      </c>
      <c r="D11" s="37">
        <v>31000000</v>
      </c>
      <c r="E11" s="37">
        <v>31132010</v>
      </c>
      <c r="F11" s="37">
        <v>31132010</v>
      </c>
      <c r="G11" s="36">
        <f t="shared" ref="G11:H11" si="0">E11/C11</f>
        <v>1.0042583870967743</v>
      </c>
      <c r="H11" s="36">
        <f t="shared" si="0"/>
        <v>1.0042583870967743</v>
      </c>
    </row>
    <row r="12" spans="1:9" s="34" customFormat="1" ht="18" customHeight="1" x14ac:dyDescent="0.2">
      <c r="A12" s="17"/>
      <c r="B12" s="21" t="s">
        <v>97</v>
      </c>
      <c r="C12" s="44">
        <v>205000000</v>
      </c>
      <c r="D12" s="44">
        <v>205000000</v>
      </c>
      <c r="E12" s="37">
        <v>405555398</v>
      </c>
      <c r="F12" s="37">
        <v>405555398</v>
      </c>
      <c r="G12" s="45">
        <f t="shared" ref="G12:H14" si="1">E12/C12</f>
        <v>1.9783190146341463</v>
      </c>
      <c r="H12" s="45">
        <f t="shared" si="1"/>
        <v>1.9783190146341463</v>
      </c>
    </row>
    <row r="13" spans="1:9" s="34" customFormat="1" ht="18" customHeight="1" x14ac:dyDescent="0.2">
      <c r="A13" s="17"/>
      <c r="B13" s="21" t="s">
        <v>115</v>
      </c>
      <c r="C13" s="44">
        <v>255000000</v>
      </c>
      <c r="D13" s="44">
        <v>255000000</v>
      </c>
      <c r="E13" s="37">
        <v>274133245</v>
      </c>
      <c r="F13" s="37">
        <v>274133245</v>
      </c>
      <c r="G13" s="45">
        <f t="shared" ref="G13" si="2">E13/C13</f>
        <v>1.0750323333333334</v>
      </c>
      <c r="H13" s="45">
        <f t="shared" ref="H13" si="3">F13/D13</f>
        <v>1.0750323333333334</v>
      </c>
    </row>
    <row r="14" spans="1:9" s="34" customFormat="1" ht="19.5" customHeight="1" x14ac:dyDescent="0.2">
      <c r="A14" s="17"/>
      <c r="B14" s="21" t="s">
        <v>98</v>
      </c>
      <c r="C14" s="44">
        <v>19000000</v>
      </c>
      <c r="D14" s="44">
        <v>19000000</v>
      </c>
      <c r="E14" s="37">
        <v>22900000</v>
      </c>
      <c r="F14" s="37">
        <v>22900000</v>
      </c>
      <c r="G14" s="45">
        <f t="shared" si="1"/>
        <v>1.2052631578947368</v>
      </c>
      <c r="H14" s="45">
        <f t="shared" si="1"/>
        <v>1.2052631578947368</v>
      </c>
    </row>
    <row r="15" spans="1:9" s="34" customFormat="1" ht="18" customHeight="1" x14ac:dyDescent="0.2">
      <c r="A15" s="17"/>
      <c r="B15" s="21" t="s">
        <v>99</v>
      </c>
      <c r="C15" s="44">
        <v>20000000</v>
      </c>
      <c r="D15" s="44">
        <v>20000000</v>
      </c>
      <c r="E15" s="44">
        <v>26554572</v>
      </c>
      <c r="F15" s="44">
        <v>26554572</v>
      </c>
      <c r="G15" s="45">
        <f t="shared" ref="G15" si="4">E15/C15</f>
        <v>1.3277285999999999</v>
      </c>
      <c r="H15" s="45">
        <f t="shared" ref="H15" si="5">F15/D15</f>
        <v>1.3277285999999999</v>
      </c>
    </row>
    <row r="16" spans="1:9" s="34" customFormat="1" ht="30.75" customHeight="1" x14ac:dyDescent="0.2">
      <c r="A16" s="56" t="s">
        <v>31</v>
      </c>
      <c r="B16" s="19" t="s">
        <v>32</v>
      </c>
      <c r="C16" s="48">
        <f>C17+C22</f>
        <v>0</v>
      </c>
      <c r="D16" s="48">
        <f>D17+D22</f>
        <v>0</v>
      </c>
      <c r="E16" s="48">
        <f>E17+E22</f>
        <v>0</v>
      </c>
      <c r="F16" s="48">
        <f>SUM(F17:F21)</f>
        <v>0</v>
      </c>
      <c r="G16" s="49">
        <v>0</v>
      </c>
      <c r="H16" s="45"/>
    </row>
    <row r="17" spans="1:8" s="34" customFormat="1" ht="18" customHeight="1" x14ac:dyDescent="0.2">
      <c r="A17" s="17">
        <v>1</v>
      </c>
      <c r="B17" s="20" t="s">
        <v>33</v>
      </c>
      <c r="C17" s="70">
        <f>SUM(C18:C21)</f>
        <v>0</v>
      </c>
      <c r="D17" s="70">
        <f>SUM(D18:D21)</f>
        <v>0</v>
      </c>
      <c r="E17" s="70">
        <f>SUM(E18:E21)</f>
        <v>0</v>
      </c>
      <c r="F17" s="37"/>
      <c r="G17" s="45"/>
      <c r="H17" s="45"/>
    </row>
    <row r="18" spans="1:8" s="34" customFormat="1" ht="24" customHeight="1" x14ac:dyDescent="0.2">
      <c r="A18" s="17"/>
      <c r="B18" s="21" t="s">
        <v>100</v>
      </c>
      <c r="C18" s="37"/>
      <c r="D18" s="37"/>
      <c r="E18" s="44"/>
      <c r="F18" s="37"/>
      <c r="G18" s="45"/>
      <c r="H18" s="46"/>
    </row>
    <row r="19" spans="1:8" s="34" customFormat="1" ht="23.25" customHeight="1" x14ac:dyDescent="0.2">
      <c r="A19" s="17"/>
      <c r="B19" s="21" t="s">
        <v>101</v>
      </c>
      <c r="C19" s="47"/>
      <c r="D19" s="44"/>
      <c r="E19" s="37"/>
      <c r="F19" s="37"/>
      <c r="G19" s="45"/>
      <c r="H19" s="46"/>
    </row>
    <row r="20" spans="1:8" s="34" customFormat="1" ht="18" customHeight="1" x14ac:dyDescent="0.2">
      <c r="A20" s="17"/>
      <c r="B20" s="21" t="s">
        <v>102</v>
      </c>
      <c r="C20" s="44"/>
      <c r="D20" s="44"/>
      <c r="E20" s="37"/>
      <c r="F20" s="37"/>
      <c r="G20" s="45"/>
      <c r="H20" s="46"/>
    </row>
    <row r="21" spans="1:8" s="34" customFormat="1" ht="22.5" customHeight="1" x14ac:dyDescent="0.2">
      <c r="A21" s="17"/>
      <c r="B21" s="21" t="s">
        <v>99</v>
      </c>
      <c r="C21" s="44"/>
      <c r="D21" s="44"/>
      <c r="E21" s="37"/>
      <c r="F21" s="37"/>
      <c r="G21" s="45"/>
      <c r="H21" s="46"/>
    </row>
    <row r="22" spans="1:8" s="34" customFormat="1" ht="35.25" customHeight="1" x14ac:dyDescent="0.2">
      <c r="A22" s="17" t="s">
        <v>34</v>
      </c>
      <c r="B22" s="20" t="s">
        <v>35</v>
      </c>
      <c r="C22" s="75"/>
      <c r="D22" s="60"/>
      <c r="E22" s="44"/>
      <c r="F22" s="50"/>
      <c r="G22" s="46"/>
      <c r="H22" s="46"/>
    </row>
    <row r="23" spans="1:8" s="34" customFormat="1" ht="35.25" customHeight="1" x14ac:dyDescent="0.2">
      <c r="A23" s="56" t="s">
        <v>38</v>
      </c>
      <c r="B23" s="19" t="s">
        <v>39</v>
      </c>
      <c r="C23" s="46"/>
      <c r="D23" s="46"/>
      <c r="E23" s="44"/>
      <c r="F23" s="44"/>
      <c r="G23" s="46"/>
      <c r="H23" s="46"/>
    </row>
    <row r="24" spans="1:8" s="34" customFormat="1" ht="18.75" customHeight="1" x14ac:dyDescent="0.2">
      <c r="A24" s="56" t="s">
        <v>40</v>
      </c>
      <c r="B24" s="19" t="s">
        <v>41</v>
      </c>
      <c r="C24" s="84">
        <v>316340569</v>
      </c>
      <c r="D24" s="84">
        <v>316340569</v>
      </c>
      <c r="E24" s="84">
        <v>316340569</v>
      </c>
      <c r="F24" s="84">
        <v>316340569</v>
      </c>
      <c r="G24" s="49">
        <f t="shared" ref="G24:H24" si="6">E24/C24</f>
        <v>1</v>
      </c>
      <c r="H24" s="49">
        <f t="shared" si="6"/>
        <v>1</v>
      </c>
    </row>
    <row r="25" spans="1:8" s="34" customFormat="1" ht="22.5" customHeight="1" x14ac:dyDescent="0.2">
      <c r="A25" s="56" t="s">
        <v>42</v>
      </c>
      <c r="B25" s="19" t="s">
        <v>43</v>
      </c>
      <c r="C25" s="84">
        <v>76477207</v>
      </c>
      <c r="D25" s="84">
        <v>76477207</v>
      </c>
      <c r="E25" s="84">
        <v>76477207</v>
      </c>
      <c r="F25" s="84">
        <v>76477207</v>
      </c>
      <c r="G25" s="49">
        <f t="shared" ref="G25" si="7">E25/C25</f>
        <v>1</v>
      </c>
      <c r="H25" s="49">
        <f t="shared" ref="H25" si="8">F25/D25</f>
        <v>1</v>
      </c>
    </row>
    <row r="26" spans="1:8" s="34" customFormat="1" ht="25.5" customHeight="1" x14ac:dyDescent="0.2">
      <c r="A26" s="56" t="s">
        <v>44</v>
      </c>
      <c r="B26" s="19" t="s">
        <v>45</v>
      </c>
      <c r="C26" s="50">
        <f>SUM(C27:C29)</f>
        <v>8394173000</v>
      </c>
      <c r="D26" s="50">
        <f t="shared" ref="D26:F26" si="9">SUM(D27:D29)</f>
        <v>8394173000</v>
      </c>
      <c r="E26" s="50">
        <f t="shared" si="9"/>
        <v>8394173000</v>
      </c>
      <c r="F26" s="50">
        <f t="shared" si="9"/>
        <v>8394173000</v>
      </c>
      <c r="G26" s="49">
        <f t="shared" ref="G26:H29" si="10">E26/C26</f>
        <v>1</v>
      </c>
      <c r="H26" s="49">
        <f t="shared" si="10"/>
        <v>1</v>
      </c>
    </row>
    <row r="27" spans="1:8" s="34" customFormat="1" ht="18.75" customHeight="1" x14ac:dyDescent="0.2">
      <c r="A27" s="17"/>
      <c r="B27" s="20" t="s">
        <v>46</v>
      </c>
      <c r="C27" s="82">
        <v>4927000000</v>
      </c>
      <c r="D27" s="82">
        <v>4927000000</v>
      </c>
      <c r="E27" s="82">
        <v>4927000000</v>
      </c>
      <c r="F27" s="82">
        <v>4927000000</v>
      </c>
      <c r="G27" s="45">
        <f t="shared" si="10"/>
        <v>1</v>
      </c>
      <c r="H27" s="45">
        <f t="shared" si="10"/>
        <v>1</v>
      </c>
    </row>
    <row r="28" spans="1:8" s="34" customFormat="1" ht="18.75" customHeight="1" x14ac:dyDescent="0.2">
      <c r="A28" s="17"/>
      <c r="B28" s="74" t="s">
        <v>113</v>
      </c>
      <c r="C28" s="83">
        <v>1147000000</v>
      </c>
      <c r="D28" s="83">
        <v>1147000000</v>
      </c>
      <c r="E28" s="83">
        <v>1147000000</v>
      </c>
      <c r="F28" s="83">
        <v>1147000000</v>
      </c>
      <c r="G28" s="45">
        <f t="shared" ref="G28" si="11">E28/C28</f>
        <v>1</v>
      </c>
      <c r="H28" s="45">
        <f t="shared" ref="H28" si="12">F28/D28</f>
        <v>1</v>
      </c>
    </row>
    <row r="29" spans="1:8" s="34" customFormat="1" ht="18" customHeight="1" x14ac:dyDescent="0.2">
      <c r="A29" s="17"/>
      <c r="B29" s="20" t="s">
        <v>47</v>
      </c>
      <c r="C29" s="37">
        <v>2320173000</v>
      </c>
      <c r="D29" s="37">
        <v>2320173000</v>
      </c>
      <c r="E29" s="37">
        <v>2320173000</v>
      </c>
      <c r="F29" s="37">
        <v>2320173000</v>
      </c>
      <c r="G29" s="45">
        <f t="shared" si="10"/>
        <v>1</v>
      </c>
      <c r="H29" s="45">
        <f t="shared" si="10"/>
        <v>1</v>
      </c>
    </row>
  </sheetData>
  <mergeCells count="10">
    <mergeCell ref="F1:H1"/>
    <mergeCell ref="A1:B1"/>
    <mergeCell ref="A3:H3"/>
    <mergeCell ref="A4:H4"/>
    <mergeCell ref="G5:H5"/>
    <mergeCell ref="A6:A7"/>
    <mergeCell ref="B6:B7"/>
    <mergeCell ref="C6:D6"/>
    <mergeCell ref="E6:F6"/>
    <mergeCell ref="G6:H6"/>
  </mergeCells>
  <pageMargins left="0.39" right="0.2" top="0.71" bottom="0.57999999999999996"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workbookViewId="0">
      <selection activeCell="A4" sqref="A4:L4"/>
    </sheetView>
  </sheetViews>
  <sheetFormatPr defaultRowHeight="15" x14ac:dyDescent="0.25"/>
  <cols>
    <col min="1" max="1" width="6.85546875" customWidth="1"/>
    <col min="2" max="2" width="30.140625" customWidth="1"/>
    <col min="3" max="3" width="14.85546875" customWidth="1"/>
    <col min="4" max="4" width="12.42578125" bestFit="1" customWidth="1"/>
    <col min="5" max="5" width="15.85546875" customWidth="1"/>
    <col min="6" max="6" width="14" customWidth="1"/>
    <col min="7" max="7" width="12.42578125" customWidth="1"/>
    <col min="8" max="8" width="14.85546875" customWidth="1"/>
    <col min="9" max="9" width="9.140625" customWidth="1"/>
    <col min="10" max="10" width="1" customWidth="1"/>
    <col min="11" max="11" width="7.85546875" customWidth="1"/>
    <col min="12" max="12" width="9.42578125" customWidth="1"/>
    <col min="14" max="14" width="13.7109375" customWidth="1"/>
  </cols>
  <sheetData>
    <row r="1" spans="1:12" ht="24" customHeight="1" x14ac:dyDescent="0.25">
      <c r="A1" s="104" t="s">
        <v>103</v>
      </c>
      <c r="B1" s="104"/>
      <c r="C1" s="104"/>
      <c r="D1" s="13"/>
      <c r="E1" s="13"/>
      <c r="F1" s="13"/>
      <c r="G1" s="13"/>
      <c r="H1" s="113" t="s">
        <v>48</v>
      </c>
      <c r="I1" s="113"/>
      <c r="J1" s="113"/>
      <c r="K1" s="113"/>
      <c r="L1" s="113"/>
    </row>
    <row r="2" spans="1:12" ht="15.75" x14ac:dyDescent="0.25">
      <c r="A2" s="4"/>
      <c r="B2" s="3"/>
      <c r="C2" s="3"/>
      <c r="D2" s="3"/>
      <c r="E2" s="3"/>
      <c r="F2" s="3"/>
      <c r="G2" s="3"/>
      <c r="H2" s="3"/>
      <c r="I2" s="3"/>
      <c r="J2" s="3"/>
      <c r="K2" s="3"/>
      <c r="L2" s="3"/>
    </row>
    <row r="3" spans="1:12" ht="15.75" x14ac:dyDescent="0.25">
      <c r="A3" s="86" t="s">
        <v>127</v>
      </c>
      <c r="B3" s="86"/>
      <c r="C3" s="86"/>
      <c r="D3" s="86"/>
      <c r="E3" s="86"/>
      <c r="F3" s="86"/>
      <c r="G3" s="86"/>
      <c r="H3" s="86"/>
      <c r="I3" s="86"/>
      <c r="J3" s="86"/>
      <c r="K3" s="86"/>
      <c r="L3" s="86"/>
    </row>
    <row r="4" spans="1:12" ht="15.75" x14ac:dyDescent="0.25">
      <c r="A4" s="87" t="str">
        <f>'116'!A3:D3</f>
        <v>(Đính kèm Quyết định số         /QĐ-UBND ngày          tháng         năm 2026 của Ủy ban nhân dân xã Phú Hữu)</v>
      </c>
      <c r="B4" s="87"/>
      <c r="C4" s="87"/>
      <c r="D4" s="87"/>
      <c r="E4" s="87"/>
      <c r="F4" s="87"/>
      <c r="G4" s="87"/>
      <c r="H4" s="87"/>
      <c r="I4" s="87"/>
      <c r="J4" s="87"/>
      <c r="K4" s="87"/>
      <c r="L4" s="87"/>
    </row>
    <row r="5" spans="1:12" ht="15.75" x14ac:dyDescent="0.25">
      <c r="A5" s="3"/>
      <c r="B5" s="3"/>
      <c r="C5" s="3"/>
      <c r="D5" s="3"/>
      <c r="E5" s="3"/>
      <c r="F5" s="3"/>
      <c r="G5" s="3"/>
      <c r="H5" s="3"/>
      <c r="I5" s="106" t="s">
        <v>104</v>
      </c>
      <c r="J5" s="106"/>
      <c r="K5" s="106"/>
      <c r="L5" s="106"/>
    </row>
    <row r="6" spans="1:12" s="34" customFormat="1" ht="15" customHeight="1" x14ac:dyDescent="0.2">
      <c r="A6" s="90" t="s">
        <v>18</v>
      </c>
      <c r="B6" s="90" t="s">
        <v>1</v>
      </c>
      <c r="C6" s="90" t="s">
        <v>49</v>
      </c>
      <c r="D6" s="90"/>
      <c r="E6" s="90"/>
      <c r="F6" s="98" t="s">
        <v>2</v>
      </c>
      <c r="G6" s="105"/>
      <c r="H6" s="105"/>
      <c r="I6" s="105" t="s">
        <v>50</v>
      </c>
      <c r="J6" s="105"/>
      <c r="K6" s="105"/>
      <c r="L6" s="99"/>
    </row>
    <row r="7" spans="1:12" s="34" customFormat="1" ht="38.25" x14ac:dyDescent="0.2">
      <c r="A7" s="90"/>
      <c r="B7" s="90"/>
      <c r="C7" s="18" t="s">
        <v>51</v>
      </c>
      <c r="D7" s="18" t="s">
        <v>52</v>
      </c>
      <c r="E7" s="18" t="s">
        <v>53</v>
      </c>
      <c r="F7" s="18" t="s">
        <v>51</v>
      </c>
      <c r="G7" s="18" t="s">
        <v>52</v>
      </c>
      <c r="H7" s="18" t="s">
        <v>53</v>
      </c>
      <c r="I7" s="98" t="s">
        <v>51</v>
      </c>
      <c r="J7" s="99"/>
      <c r="K7" s="18" t="s">
        <v>52</v>
      </c>
      <c r="L7" s="18" t="s">
        <v>53</v>
      </c>
    </row>
    <row r="8" spans="1:12" ht="15.75" x14ac:dyDescent="0.25">
      <c r="A8" s="39" t="s">
        <v>23</v>
      </c>
      <c r="B8" s="39" t="s">
        <v>24</v>
      </c>
      <c r="C8" s="39">
        <v>1</v>
      </c>
      <c r="D8" s="6">
        <v>2</v>
      </c>
      <c r="E8" s="39">
        <v>3</v>
      </c>
      <c r="F8" s="6">
        <v>4</v>
      </c>
      <c r="G8" s="39">
        <v>5</v>
      </c>
      <c r="H8" s="39">
        <v>6</v>
      </c>
      <c r="I8" s="100" t="s">
        <v>54</v>
      </c>
      <c r="J8" s="101"/>
      <c r="K8" s="39" t="s">
        <v>55</v>
      </c>
      <c r="L8" s="6" t="s">
        <v>56</v>
      </c>
    </row>
    <row r="9" spans="1:12" ht="18" customHeight="1" x14ac:dyDescent="0.25">
      <c r="A9" s="39"/>
      <c r="B9" s="5" t="s">
        <v>57</v>
      </c>
      <c r="C9" s="62">
        <f>SUM(C11:C28)</f>
        <v>9636363149</v>
      </c>
      <c r="D9" s="62">
        <f t="shared" ref="D9:H9" si="0">SUM(D11:D28)</f>
        <v>352000000</v>
      </c>
      <c r="E9" s="62">
        <f t="shared" si="0"/>
        <v>9284363149</v>
      </c>
      <c r="F9" s="62">
        <f t="shared" si="0"/>
        <v>9454804782</v>
      </c>
      <c r="G9" s="62">
        <f t="shared" si="0"/>
        <v>0</v>
      </c>
      <c r="H9" s="62">
        <f t="shared" si="0"/>
        <v>9454804782</v>
      </c>
      <c r="I9" s="102">
        <f>F9/C9</f>
        <v>0.98115903643390179</v>
      </c>
      <c r="J9" s="103"/>
      <c r="K9" s="64"/>
      <c r="L9" s="64">
        <f>H9/E9</f>
        <v>1.0183579239916265</v>
      </c>
    </row>
    <row r="10" spans="1:12" ht="15.75" x14ac:dyDescent="0.25">
      <c r="A10" s="39"/>
      <c r="B10" s="26" t="s">
        <v>58</v>
      </c>
      <c r="C10" s="40">
        <f>SUM(C11:C28)</f>
        <v>9636363149</v>
      </c>
      <c r="D10" s="40">
        <f t="shared" ref="D10:E10" si="1">SUM(D11:D28)</f>
        <v>352000000</v>
      </c>
      <c r="E10" s="40">
        <f t="shared" si="1"/>
        <v>9284363149</v>
      </c>
      <c r="F10" s="40">
        <f t="shared" ref="F10" si="2">G10+H10</f>
        <v>0</v>
      </c>
      <c r="G10" s="40"/>
      <c r="H10" s="39"/>
      <c r="I10" s="96"/>
      <c r="J10" s="97"/>
      <c r="K10" s="43"/>
      <c r="L10" s="42"/>
    </row>
    <row r="11" spans="1:12" ht="18" customHeight="1" x14ac:dyDescent="0.25">
      <c r="A11" s="39">
        <v>1</v>
      </c>
      <c r="B11" s="26" t="s">
        <v>106</v>
      </c>
      <c r="C11" s="40">
        <f t="shared" ref="C11:C27" si="3">D11+E11</f>
        <v>20000000</v>
      </c>
      <c r="D11" s="40"/>
      <c r="E11" s="76">
        <v>20000000</v>
      </c>
      <c r="F11" s="40">
        <f>H11+G11</f>
        <v>19991175</v>
      </c>
      <c r="G11" s="40"/>
      <c r="H11" s="61">
        <v>19991175</v>
      </c>
      <c r="I11" s="96">
        <f t="shared" ref="I11" si="4">F11/C11</f>
        <v>0.99955875000000005</v>
      </c>
      <c r="J11" s="97"/>
      <c r="K11" s="43"/>
      <c r="L11" s="42">
        <f t="shared" ref="L11:L26" si="5">H11/E11</f>
        <v>0.99955875000000005</v>
      </c>
    </row>
    <row r="12" spans="1:12" ht="29.1" customHeight="1" x14ac:dyDescent="0.25">
      <c r="A12" s="39">
        <v>2</v>
      </c>
      <c r="B12" s="26" t="s">
        <v>59</v>
      </c>
      <c r="C12" s="40">
        <f t="shared" si="3"/>
        <v>0</v>
      </c>
      <c r="D12" s="40"/>
      <c r="E12" s="40"/>
      <c r="F12" s="40">
        <f t="shared" ref="F12:F13" si="6">H12+G12</f>
        <v>0</v>
      </c>
      <c r="G12" s="40"/>
      <c r="H12" s="39"/>
      <c r="I12" s="96"/>
      <c r="J12" s="97"/>
      <c r="K12" s="43"/>
      <c r="L12" s="42"/>
    </row>
    <row r="13" spans="1:12" ht="18" customHeight="1" x14ac:dyDescent="0.25">
      <c r="A13" s="39">
        <v>3</v>
      </c>
      <c r="B13" s="63" t="s">
        <v>108</v>
      </c>
      <c r="C13" s="40">
        <f t="shared" si="3"/>
        <v>1070582315</v>
      </c>
      <c r="D13" s="40"/>
      <c r="E13" s="76">
        <v>1070582315</v>
      </c>
      <c r="F13" s="40">
        <f t="shared" si="6"/>
        <v>1063965789</v>
      </c>
      <c r="G13" s="40"/>
      <c r="H13" s="61">
        <v>1063965789</v>
      </c>
      <c r="I13" s="96">
        <f t="shared" ref="I13:I14" si="7">F13/C13</f>
        <v>0.99381969428478745</v>
      </c>
      <c r="J13" s="97"/>
      <c r="K13" s="43"/>
      <c r="L13" s="42">
        <f t="shared" si="5"/>
        <v>0.99381969428478745</v>
      </c>
    </row>
    <row r="14" spans="1:12" ht="18" customHeight="1" x14ac:dyDescent="0.25">
      <c r="A14" s="39">
        <v>4</v>
      </c>
      <c r="B14" s="63" t="s">
        <v>109</v>
      </c>
      <c r="C14" s="40">
        <f t="shared" si="3"/>
        <v>613562814</v>
      </c>
      <c r="D14" s="40"/>
      <c r="E14" s="76">
        <v>613562814</v>
      </c>
      <c r="F14" s="40">
        <f t="shared" ref="F14:F15" si="8">H14+G14</f>
        <v>608510365</v>
      </c>
      <c r="G14" s="40"/>
      <c r="H14" s="61">
        <v>608510365</v>
      </c>
      <c r="I14" s="96">
        <f t="shared" si="7"/>
        <v>0.99176539241832218</v>
      </c>
      <c r="J14" s="97"/>
      <c r="K14" s="43"/>
      <c r="L14" s="42">
        <f t="shared" si="5"/>
        <v>0.99176539241832218</v>
      </c>
    </row>
    <row r="15" spans="1:12" ht="18" customHeight="1" x14ac:dyDescent="0.25">
      <c r="A15" s="39">
        <v>5</v>
      </c>
      <c r="B15" s="63" t="s">
        <v>114</v>
      </c>
      <c r="C15" s="40">
        <f t="shared" si="3"/>
        <v>20000000</v>
      </c>
      <c r="D15" s="40"/>
      <c r="E15" s="76">
        <v>20000000</v>
      </c>
      <c r="F15" s="40">
        <f t="shared" si="8"/>
        <v>15200000</v>
      </c>
      <c r="G15" s="40"/>
      <c r="H15" s="61">
        <v>15200000</v>
      </c>
      <c r="I15" s="96">
        <f t="shared" ref="I15" si="9">F15/C15</f>
        <v>0.76</v>
      </c>
      <c r="J15" s="97"/>
      <c r="K15" s="43"/>
      <c r="L15" s="42">
        <f t="shared" ref="L15" si="10">H15/E15</f>
        <v>0.76</v>
      </c>
    </row>
    <row r="16" spans="1:12" ht="15.75" x14ac:dyDescent="0.25">
      <c r="A16" s="39">
        <v>6</v>
      </c>
      <c r="B16" s="26" t="s">
        <v>118</v>
      </c>
      <c r="C16" s="40">
        <f>D16+E16</f>
        <v>6000711</v>
      </c>
      <c r="D16" s="40"/>
      <c r="E16" s="76">
        <f>6000711</f>
        <v>6000711</v>
      </c>
      <c r="F16" s="40">
        <f t="shared" ref="F16:F26" si="11">H16+G16</f>
        <v>6000000</v>
      </c>
      <c r="G16" s="40"/>
      <c r="H16" s="40">
        <v>6000000</v>
      </c>
      <c r="I16" s="96">
        <f t="shared" ref="I16:I28" si="12">F16/C16</f>
        <v>0.99988151404058623</v>
      </c>
      <c r="J16" s="97"/>
      <c r="K16" s="43"/>
      <c r="L16" s="42">
        <f t="shared" si="5"/>
        <v>0.99988151404058623</v>
      </c>
    </row>
    <row r="17" spans="1:12" ht="17.25" customHeight="1" x14ac:dyDescent="0.25">
      <c r="A17" s="39">
        <v>7</v>
      </c>
      <c r="B17" s="26" t="s">
        <v>60</v>
      </c>
      <c r="C17" s="40">
        <f t="shared" si="3"/>
        <v>152000000</v>
      </c>
      <c r="D17" s="40"/>
      <c r="E17" s="76">
        <v>152000000</v>
      </c>
      <c r="F17" s="40">
        <f t="shared" si="11"/>
        <v>152000000</v>
      </c>
      <c r="G17" s="40"/>
      <c r="H17" s="40">
        <v>152000000</v>
      </c>
      <c r="I17" s="96">
        <f t="shared" si="12"/>
        <v>1</v>
      </c>
      <c r="J17" s="97"/>
      <c r="K17" s="43"/>
      <c r="L17" s="42">
        <f t="shared" si="5"/>
        <v>1</v>
      </c>
    </row>
    <row r="18" spans="1:12" ht="18" customHeight="1" x14ac:dyDescent="0.25">
      <c r="A18" s="39">
        <v>8</v>
      </c>
      <c r="B18" s="26" t="s">
        <v>61</v>
      </c>
      <c r="C18" s="40">
        <f t="shared" si="3"/>
        <v>0</v>
      </c>
      <c r="D18" s="40"/>
      <c r="E18" s="40"/>
      <c r="F18" s="40">
        <f t="shared" si="11"/>
        <v>0</v>
      </c>
      <c r="G18" s="40"/>
      <c r="H18" s="40"/>
      <c r="I18" s="96"/>
      <c r="J18" s="97"/>
      <c r="K18" s="43"/>
      <c r="L18" s="42"/>
    </row>
    <row r="19" spans="1:12" ht="18" customHeight="1" x14ac:dyDescent="0.25">
      <c r="A19" s="39">
        <v>9</v>
      </c>
      <c r="B19" s="26" t="s">
        <v>62</v>
      </c>
      <c r="C19" s="40">
        <f t="shared" si="3"/>
        <v>10010000</v>
      </c>
      <c r="D19" s="40"/>
      <c r="E19" s="76">
        <v>10010000</v>
      </c>
      <c r="F19" s="40">
        <f t="shared" si="11"/>
        <v>9880000</v>
      </c>
      <c r="G19" s="40"/>
      <c r="H19" s="40">
        <v>9880000</v>
      </c>
      <c r="I19" s="96">
        <f t="shared" si="12"/>
        <v>0.98701298701298701</v>
      </c>
      <c r="J19" s="97"/>
      <c r="K19" s="43"/>
      <c r="L19" s="42">
        <f t="shared" si="5"/>
        <v>0.98701298701298701</v>
      </c>
    </row>
    <row r="20" spans="1:12" ht="18" customHeight="1" x14ac:dyDescent="0.25">
      <c r="A20" s="39">
        <v>10</v>
      </c>
      <c r="B20" s="26" t="s">
        <v>63</v>
      </c>
      <c r="C20" s="40">
        <f t="shared" si="3"/>
        <v>107100000</v>
      </c>
      <c r="D20" s="40"/>
      <c r="E20" s="76">
        <v>107100000</v>
      </c>
      <c r="F20" s="40">
        <f t="shared" si="11"/>
        <v>57000000</v>
      </c>
      <c r="G20" s="40"/>
      <c r="H20" s="40">
        <v>57000000</v>
      </c>
      <c r="I20" s="96"/>
      <c r="J20" s="97"/>
      <c r="K20" s="43"/>
      <c r="L20" s="42">
        <f t="shared" si="5"/>
        <v>0.53221288515406162</v>
      </c>
    </row>
    <row r="21" spans="1:12" ht="18" customHeight="1" x14ac:dyDescent="0.25">
      <c r="A21" s="39">
        <v>11</v>
      </c>
      <c r="B21" s="26" t="s">
        <v>116</v>
      </c>
      <c r="C21" s="40">
        <f t="shared" si="3"/>
        <v>522000000</v>
      </c>
      <c r="D21" s="40"/>
      <c r="E21" s="76">
        <v>522000000</v>
      </c>
      <c r="F21" s="40">
        <f t="shared" si="11"/>
        <v>485954999</v>
      </c>
      <c r="G21" s="40"/>
      <c r="H21" s="40">
        <v>485954999</v>
      </c>
      <c r="I21" s="96"/>
      <c r="J21" s="97"/>
      <c r="K21" s="43"/>
      <c r="L21" s="42"/>
    </row>
    <row r="22" spans="1:12" ht="30.75" customHeight="1" x14ac:dyDescent="0.25">
      <c r="A22" s="39">
        <v>12</v>
      </c>
      <c r="B22" s="26" t="s">
        <v>64</v>
      </c>
      <c r="C22" s="40">
        <f>(D22+E22)</f>
        <v>6005715164</v>
      </c>
      <c r="D22" s="40">
        <v>0</v>
      </c>
      <c r="E22" s="76">
        <v>6005715164</v>
      </c>
      <c r="F22" s="40">
        <f t="shared" si="11"/>
        <v>5928047074</v>
      </c>
      <c r="G22" s="40"/>
      <c r="H22" s="40">
        <v>5928047074</v>
      </c>
      <c r="I22" s="96">
        <f t="shared" si="12"/>
        <v>0.9870676367628014</v>
      </c>
      <c r="J22" s="97"/>
      <c r="K22" s="43"/>
      <c r="L22" s="42">
        <f t="shared" si="5"/>
        <v>0.9870676367628014</v>
      </c>
    </row>
    <row r="23" spans="1:12" ht="18" customHeight="1" x14ac:dyDescent="0.25">
      <c r="A23" s="39">
        <v>13</v>
      </c>
      <c r="B23" s="26" t="s">
        <v>65</v>
      </c>
      <c r="C23" s="40">
        <f t="shared" si="3"/>
        <v>44000000</v>
      </c>
      <c r="D23" s="40"/>
      <c r="E23" s="76">
        <v>44000000</v>
      </c>
      <c r="F23" s="40">
        <f t="shared" si="11"/>
        <v>44000000</v>
      </c>
      <c r="G23" s="40"/>
      <c r="H23" s="40">
        <v>44000000</v>
      </c>
      <c r="I23" s="96">
        <f t="shared" ref="I23:I24" si="13">F23/C23</f>
        <v>1</v>
      </c>
      <c r="J23" s="97"/>
      <c r="K23" s="43"/>
      <c r="L23" s="42">
        <f t="shared" si="5"/>
        <v>1</v>
      </c>
    </row>
    <row r="24" spans="1:12" ht="18" customHeight="1" x14ac:dyDescent="0.25">
      <c r="A24" s="39">
        <v>14</v>
      </c>
      <c r="B24" s="26" t="s">
        <v>107</v>
      </c>
      <c r="C24" s="40">
        <f t="shared" si="3"/>
        <v>221711565</v>
      </c>
      <c r="D24" s="40"/>
      <c r="E24" s="76">
        <v>221711565</v>
      </c>
      <c r="F24" s="40">
        <f t="shared" si="11"/>
        <v>221322800</v>
      </c>
      <c r="G24" s="40"/>
      <c r="H24" s="40">
        <v>221322800</v>
      </c>
      <c r="I24" s="96">
        <f t="shared" si="13"/>
        <v>0.99824652809608738</v>
      </c>
      <c r="J24" s="97"/>
      <c r="K24" s="43"/>
      <c r="L24" s="42">
        <f t="shared" si="5"/>
        <v>0.99824652809608738</v>
      </c>
    </row>
    <row r="25" spans="1:12" ht="18" customHeight="1" x14ac:dyDescent="0.25">
      <c r="A25" s="39">
        <v>15</v>
      </c>
      <c r="B25" s="26" t="s">
        <v>66</v>
      </c>
      <c r="C25" s="40">
        <f t="shared" si="3"/>
        <v>130000000</v>
      </c>
      <c r="D25" s="40"/>
      <c r="E25" s="76">
        <v>130000000</v>
      </c>
      <c r="F25" s="40">
        <f t="shared" si="11"/>
        <v>130000000</v>
      </c>
      <c r="G25" s="40"/>
      <c r="H25" s="40">
        <v>130000000</v>
      </c>
      <c r="I25" s="96">
        <f t="shared" si="12"/>
        <v>1</v>
      </c>
      <c r="J25" s="97"/>
      <c r="K25" s="43"/>
      <c r="L25" s="42">
        <f t="shared" si="5"/>
        <v>1</v>
      </c>
    </row>
    <row r="26" spans="1:12" ht="35.1" customHeight="1" x14ac:dyDescent="0.25">
      <c r="A26" s="39">
        <v>16</v>
      </c>
      <c r="B26" s="26" t="s">
        <v>67</v>
      </c>
      <c r="C26" s="40">
        <f t="shared" si="3"/>
        <v>347680580</v>
      </c>
      <c r="D26" s="40"/>
      <c r="E26" s="76">
        <v>347680580</v>
      </c>
      <c r="F26" s="40">
        <f t="shared" si="11"/>
        <v>347680580</v>
      </c>
      <c r="G26" s="40"/>
      <c r="H26" s="40">
        <v>347680580</v>
      </c>
      <c r="I26" s="96">
        <f t="shared" ref="I26" si="14">F26/C26</f>
        <v>1</v>
      </c>
      <c r="J26" s="97"/>
      <c r="K26" s="43"/>
      <c r="L26" s="42">
        <f t="shared" si="5"/>
        <v>1</v>
      </c>
    </row>
    <row r="27" spans="1:12" ht="35.1" customHeight="1" x14ac:dyDescent="0.25">
      <c r="A27" s="39">
        <v>17</v>
      </c>
      <c r="B27" s="26" t="s">
        <v>119</v>
      </c>
      <c r="C27" s="40">
        <f t="shared" si="3"/>
        <v>0</v>
      </c>
      <c r="D27" s="40"/>
      <c r="E27" s="76"/>
      <c r="F27" s="40"/>
      <c r="G27" s="40"/>
      <c r="H27" s="40"/>
      <c r="I27" s="77"/>
      <c r="J27" s="78"/>
      <c r="K27" s="43"/>
      <c r="L27" s="42"/>
    </row>
    <row r="28" spans="1:12" ht="35.25" customHeight="1" x14ac:dyDescent="0.25">
      <c r="A28" s="39">
        <v>18</v>
      </c>
      <c r="B28" s="26" t="s">
        <v>117</v>
      </c>
      <c r="C28" s="40">
        <f t="shared" ref="C28" si="15">D28+E28</f>
        <v>366000000</v>
      </c>
      <c r="D28" s="40">
        <v>352000000</v>
      </c>
      <c r="E28" s="40">
        <v>14000000</v>
      </c>
      <c r="F28" s="40">
        <f t="shared" ref="F28" si="16">H28+G28</f>
        <v>365252000</v>
      </c>
      <c r="G28" s="40"/>
      <c r="H28" s="40">
        <v>365252000</v>
      </c>
      <c r="I28" s="96">
        <f t="shared" si="12"/>
        <v>0.99795628415300541</v>
      </c>
      <c r="J28" s="97"/>
      <c r="K28" s="43"/>
      <c r="L28" s="42">
        <v>0</v>
      </c>
    </row>
    <row r="29" spans="1:12" x14ac:dyDescent="0.25">
      <c r="A29" s="1"/>
      <c r="B29" s="1"/>
      <c r="C29" s="1"/>
      <c r="D29" s="1"/>
      <c r="E29" s="1"/>
      <c r="F29" s="1"/>
      <c r="G29" s="1"/>
      <c r="H29" s="1"/>
      <c r="I29" s="1"/>
      <c r="J29" s="1"/>
      <c r="K29" s="1"/>
      <c r="L29" s="1"/>
    </row>
    <row r="30" spans="1:12" x14ac:dyDescent="0.25">
      <c r="A30" s="2"/>
      <c r="C30" s="55"/>
      <c r="H30" s="55"/>
    </row>
    <row r="32" spans="1:12" x14ac:dyDescent="0.25">
      <c r="E32" s="55"/>
    </row>
  </sheetData>
  <mergeCells count="31">
    <mergeCell ref="I26:J26"/>
    <mergeCell ref="A1:C1"/>
    <mergeCell ref="F6:H6"/>
    <mergeCell ref="I6:L6"/>
    <mergeCell ref="H1:L1"/>
    <mergeCell ref="A3:L3"/>
    <mergeCell ref="A4:L4"/>
    <mergeCell ref="I5:L5"/>
    <mergeCell ref="I25:J25"/>
    <mergeCell ref="I17:J17"/>
    <mergeCell ref="I18:J18"/>
    <mergeCell ref="I19:J19"/>
    <mergeCell ref="I20:J20"/>
    <mergeCell ref="I21:J21"/>
    <mergeCell ref="I22:J22"/>
    <mergeCell ref="I28:J28"/>
    <mergeCell ref="I16:J16"/>
    <mergeCell ref="A6:A7"/>
    <mergeCell ref="B6:B7"/>
    <mergeCell ref="C6:E6"/>
    <mergeCell ref="I7:J7"/>
    <mergeCell ref="I8:J8"/>
    <mergeCell ref="I9:J9"/>
    <mergeCell ref="I10:J10"/>
    <mergeCell ref="I11:J11"/>
    <mergeCell ref="I12:J12"/>
    <mergeCell ref="I13:J13"/>
    <mergeCell ref="I14:J14"/>
    <mergeCell ref="I15:J15"/>
    <mergeCell ref="I23:J23"/>
    <mergeCell ref="I24:J24"/>
  </mergeCells>
  <pageMargins left="0.71" right="0.24" top="0.44" bottom="0.35" header="0.3" footer="0.3"/>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9"/>
  <sheetViews>
    <sheetView workbookViewId="0">
      <selection activeCell="E14" sqref="E14"/>
    </sheetView>
  </sheetViews>
  <sheetFormatPr defaultRowHeight="15" x14ac:dyDescent="0.25"/>
  <cols>
    <col min="1" max="1" width="31.28515625" customWidth="1"/>
    <col min="2" max="2" width="13" customWidth="1"/>
    <col min="3" max="3" width="13.7109375" customWidth="1"/>
    <col min="4" max="4" width="12.7109375" customWidth="1"/>
    <col min="5" max="5" width="14" customWidth="1"/>
    <col min="6" max="6" width="13" customWidth="1"/>
    <col min="7" max="7" width="12.7109375" customWidth="1"/>
    <col min="8" max="8" width="14" customWidth="1"/>
    <col min="9" max="9" width="13.140625" customWidth="1"/>
  </cols>
  <sheetData>
    <row r="1" spans="1:9" ht="22.5" customHeight="1" x14ac:dyDescent="0.25">
      <c r="A1" s="12" t="s">
        <v>103</v>
      </c>
      <c r="B1" s="13"/>
      <c r="C1" s="13"/>
      <c r="D1" s="13"/>
      <c r="E1" s="13"/>
      <c r="F1" s="13"/>
      <c r="G1" s="13"/>
      <c r="H1" s="107" t="s">
        <v>68</v>
      </c>
      <c r="I1" s="107"/>
    </row>
    <row r="2" spans="1:9" ht="7.5" customHeight="1" x14ac:dyDescent="0.25">
      <c r="A2" s="15"/>
      <c r="B2" s="3"/>
      <c r="C2" s="3"/>
      <c r="D2" s="3"/>
      <c r="E2" s="3"/>
      <c r="F2" s="3"/>
      <c r="G2" s="3"/>
      <c r="H2" s="3"/>
      <c r="I2" s="3"/>
    </row>
    <row r="3" spans="1:9" ht="15.75" x14ac:dyDescent="0.25">
      <c r="A3" s="86" t="s">
        <v>126</v>
      </c>
      <c r="B3" s="86"/>
      <c r="C3" s="86"/>
      <c r="D3" s="86"/>
      <c r="E3" s="86"/>
      <c r="F3" s="86"/>
      <c r="G3" s="86"/>
      <c r="H3" s="86"/>
      <c r="I3" s="86"/>
    </row>
    <row r="4" spans="1:9" ht="15.75" x14ac:dyDescent="0.25">
      <c r="A4" s="87" t="str">
        <f>'116'!A3:D3</f>
        <v>(Đính kèm Quyết định số         /QĐ-UBND ngày          tháng         năm 2026 của Ủy ban nhân dân xã Phú Hữu)</v>
      </c>
      <c r="B4" s="87"/>
      <c r="C4" s="87"/>
      <c r="D4" s="87"/>
      <c r="E4" s="87"/>
      <c r="F4" s="87"/>
      <c r="G4" s="87"/>
      <c r="H4" s="87"/>
      <c r="I4" s="87"/>
    </row>
    <row r="5" spans="1:9" ht="15.75" x14ac:dyDescent="0.25">
      <c r="A5" s="3"/>
      <c r="B5" s="3"/>
      <c r="C5" s="3"/>
      <c r="D5" s="3"/>
      <c r="E5" s="3"/>
      <c r="F5" s="3"/>
      <c r="G5" s="3"/>
      <c r="H5" s="88" t="s">
        <v>104</v>
      </c>
      <c r="I5" s="88"/>
    </row>
    <row r="6" spans="1:9" ht="15.75" x14ac:dyDescent="0.25">
      <c r="A6" s="108" t="s">
        <v>69</v>
      </c>
      <c r="B6" s="109" t="s">
        <v>70</v>
      </c>
      <c r="C6" s="109" t="s">
        <v>71</v>
      </c>
      <c r="D6" s="109"/>
      <c r="E6" s="109" t="s">
        <v>122</v>
      </c>
      <c r="F6" s="109" t="s">
        <v>121</v>
      </c>
      <c r="G6" s="109"/>
      <c r="H6" s="109"/>
      <c r="I6" s="109"/>
    </row>
    <row r="7" spans="1:9" ht="24" customHeight="1" x14ac:dyDescent="0.25">
      <c r="A7" s="108"/>
      <c r="B7" s="109"/>
      <c r="C7" s="109"/>
      <c r="D7" s="109"/>
      <c r="E7" s="109"/>
      <c r="F7" s="109" t="s">
        <v>72</v>
      </c>
      <c r="G7" s="109" t="s">
        <v>73</v>
      </c>
      <c r="H7" s="109" t="s">
        <v>74</v>
      </c>
      <c r="I7" s="109"/>
    </row>
    <row r="8" spans="1:9" ht="47.25" x14ac:dyDescent="0.25">
      <c r="A8" s="108"/>
      <c r="B8" s="109"/>
      <c r="C8" s="22" t="s">
        <v>72</v>
      </c>
      <c r="D8" s="22" t="s">
        <v>75</v>
      </c>
      <c r="E8" s="109"/>
      <c r="F8" s="109"/>
      <c r="G8" s="109"/>
      <c r="H8" s="22" t="s">
        <v>76</v>
      </c>
      <c r="I8" s="22" t="s">
        <v>77</v>
      </c>
    </row>
    <row r="9" spans="1:9" ht="18" customHeight="1" x14ac:dyDescent="0.25">
      <c r="A9" s="23" t="s">
        <v>51</v>
      </c>
      <c r="B9" s="24"/>
      <c r="C9" s="68"/>
      <c r="D9" s="68"/>
      <c r="E9" s="68"/>
      <c r="F9" s="68"/>
      <c r="G9" s="68"/>
      <c r="H9" s="68"/>
      <c r="I9" s="68"/>
    </row>
    <row r="10" spans="1:9" ht="18" customHeight="1" x14ac:dyDescent="0.25">
      <c r="A10" s="25" t="s">
        <v>78</v>
      </c>
      <c r="B10" s="25"/>
      <c r="C10" s="41"/>
      <c r="D10" s="41"/>
      <c r="E10" s="41"/>
      <c r="F10" s="41"/>
      <c r="G10" s="41"/>
      <c r="H10" s="41"/>
      <c r="I10" s="41"/>
    </row>
    <row r="11" spans="1:9" ht="15.75" x14ac:dyDescent="0.25">
      <c r="A11" s="16"/>
      <c r="B11" s="27"/>
      <c r="C11" s="52"/>
      <c r="D11" s="52"/>
      <c r="E11" s="53"/>
      <c r="F11" s="53"/>
      <c r="G11" s="53"/>
      <c r="H11" s="53"/>
      <c r="I11" s="51"/>
    </row>
    <row r="12" spans="1:9" ht="15.75" x14ac:dyDescent="0.25">
      <c r="A12" s="25" t="s">
        <v>36</v>
      </c>
      <c r="B12" s="25"/>
      <c r="C12" s="25"/>
      <c r="D12" s="25"/>
      <c r="E12" s="25"/>
      <c r="F12" s="25"/>
      <c r="G12" s="25"/>
      <c r="H12" s="25"/>
      <c r="I12" s="25"/>
    </row>
    <row r="13" spans="1:9" ht="18" customHeight="1" x14ac:dyDescent="0.25">
      <c r="A13" s="25" t="s">
        <v>79</v>
      </c>
      <c r="B13" s="25"/>
      <c r="C13" s="25"/>
      <c r="D13" s="25"/>
      <c r="E13" s="25"/>
      <c r="F13" s="25"/>
      <c r="G13" s="25"/>
      <c r="H13" s="25"/>
      <c r="I13" s="25"/>
    </row>
    <row r="14" spans="1:9" ht="15.75" x14ac:dyDescent="0.25">
      <c r="A14" s="25" t="s">
        <v>36</v>
      </c>
      <c r="B14" s="25"/>
      <c r="C14" s="25"/>
      <c r="D14" s="25"/>
      <c r="E14" s="25"/>
      <c r="F14" s="25"/>
      <c r="G14" s="25"/>
      <c r="H14" s="25"/>
      <c r="I14" s="25"/>
    </row>
    <row r="15" spans="1:9" ht="15.75" x14ac:dyDescent="0.25">
      <c r="A15" s="25" t="s">
        <v>36</v>
      </c>
      <c r="B15" s="25"/>
      <c r="C15" s="25"/>
      <c r="D15" s="25"/>
      <c r="E15" s="25"/>
      <c r="F15" s="25"/>
      <c r="G15" s="25"/>
      <c r="H15" s="25"/>
      <c r="I15" s="25"/>
    </row>
    <row r="16" spans="1:9" ht="18" customHeight="1" x14ac:dyDescent="0.25">
      <c r="A16" s="25" t="s">
        <v>80</v>
      </c>
      <c r="B16" s="25"/>
      <c r="C16" s="68"/>
      <c r="D16" s="68"/>
      <c r="E16" s="68"/>
      <c r="F16" s="68"/>
      <c r="G16" s="68"/>
      <c r="H16" s="68"/>
      <c r="I16" s="68"/>
    </row>
    <row r="17" spans="1:9" ht="18" customHeight="1" x14ac:dyDescent="0.25">
      <c r="A17" s="25" t="s">
        <v>79</v>
      </c>
      <c r="B17" s="25"/>
      <c r="C17" s="25"/>
      <c r="D17" s="25"/>
      <c r="E17" s="25"/>
      <c r="F17" s="25"/>
      <c r="G17" s="25"/>
      <c r="H17" s="25"/>
      <c r="I17" s="25"/>
    </row>
    <row r="18" spans="1:9" ht="15.75" x14ac:dyDescent="0.25">
      <c r="A18" s="65"/>
      <c r="B18" s="66"/>
      <c r="C18" s="67"/>
      <c r="D18" s="67"/>
      <c r="E18" s="67"/>
      <c r="F18" s="67"/>
      <c r="G18" s="25"/>
      <c r="H18" s="67"/>
      <c r="I18" s="25"/>
    </row>
    <row r="19" spans="1:9" ht="15.75" x14ac:dyDescent="0.25">
      <c r="A19" s="26" t="s">
        <v>36</v>
      </c>
      <c r="B19" s="26"/>
      <c r="C19" s="26"/>
      <c r="D19" s="26"/>
      <c r="E19" s="26"/>
      <c r="F19" s="26"/>
      <c r="G19" s="26"/>
      <c r="H19" s="26"/>
      <c r="I19" s="26"/>
    </row>
  </sheetData>
  <mergeCells count="12">
    <mergeCell ref="H1:I1"/>
    <mergeCell ref="A3:I3"/>
    <mergeCell ref="A4:I4"/>
    <mergeCell ref="H5:I5"/>
    <mergeCell ref="A6:A8"/>
    <mergeCell ref="B6:B8"/>
    <mergeCell ref="C6:D7"/>
    <mergeCell ref="E6:E8"/>
    <mergeCell ref="F6:I6"/>
    <mergeCell ref="F7:F8"/>
    <mergeCell ref="G7:G8"/>
    <mergeCell ref="H7:I7"/>
  </mergeCells>
  <pageMargins left="0.49" right="0.22" top="0.32"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1"/>
  <sheetViews>
    <sheetView tabSelected="1" workbookViewId="0">
      <selection activeCell="B10" sqref="B10"/>
    </sheetView>
  </sheetViews>
  <sheetFormatPr defaultColWidth="9.140625" defaultRowHeight="15.75" x14ac:dyDescent="0.25"/>
  <cols>
    <col min="1" max="1" width="50.140625" style="3" customWidth="1"/>
    <col min="2" max="2" width="16.5703125" style="3" customWidth="1"/>
    <col min="3" max="3" width="14.5703125" style="3" customWidth="1"/>
    <col min="4" max="4" width="13.28515625" style="3" customWidth="1"/>
    <col min="5" max="5" width="16.140625" style="3" customWidth="1"/>
    <col min="6" max="6" width="15.42578125" style="3" customWidth="1"/>
    <col min="7" max="7" width="12.85546875" style="3" customWidth="1"/>
    <col min="8" max="16384" width="9.140625" style="3"/>
  </cols>
  <sheetData>
    <row r="1" spans="1:7" ht="25.5" customHeight="1" x14ac:dyDescent="0.25">
      <c r="A1" s="54" t="s">
        <v>103</v>
      </c>
      <c r="B1" s="13"/>
      <c r="C1" s="13"/>
      <c r="D1" s="13"/>
      <c r="E1" s="13"/>
      <c r="F1" s="107" t="s">
        <v>81</v>
      </c>
      <c r="G1" s="107"/>
    </row>
    <row r="2" spans="1:7" x14ac:dyDescent="0.25">
      <c r="A2" s="4"/>
    </row>
    <row r="3" spans="1:7" x14ac:dyDescent="0.25">
      <c r="A3" s="86" t="s">
        <v>125</v>
      </c>
      <c r="B3" s="86"/>
      <c r="C3" s="86"/>
      <c r="D3" s="86"/>
      <c r="E3" s="86"/>
      <c r="F3" s="86"/>
      <c r="G3" s="86"/>
    </row>
    <row r="4" spans="1:7" x14ac:dyDescent="0.25">
      <c r="A4" s="87" t="str">
        <f>'116'!A3:D3</f>
        <v>(Đính kèm Quyết định số         /QĐ-UBND ngày          tháng         năm 2026 của Ủy ban nhân dân xã Phú Hữu)</v>
      </c>
      <c r="B4" s="87"/>
      <c r="C4" s="87"/>
      <c r="D4" s="87"/>
      <c r="E4" s="87"/>
      <c r="F4" s="87"/>
      <c r="G4" s="87"/>
    </row>
    <row r="5" spans="1:7" x14ac:dyDescent="0.25">
      <c r="F5" s="106" t="s">
        <v>104</v>
      </c>
      <c r="G5" s="106"/>
    </row>
    <row r="6" spans="1:7" x14ac:dyDescent="0.25">
      <c r="A6" s="110" t="s">
        <v>1</v>
      </c>
      <c r="B6" s="112" t="s">
        <v>82</v>
      </c>
      <c r="C6" s="112"/>
      <c r="D6" s="112"/>
      <c r="E6" s="112" t="s">
        <v>83</v>
      </c>
      <c r="F6" s="112"/>
      <c r="G6" s="112"/>
    </row>
    <row r="7" spans="1:7" ht="47.25" x14ac:dyDescent="0.25">
      <c r="A7" s="111"/>
      <c r="B7" s="5" t="s">
        <v>84</v>
      </c>
      <c r="C7" s="5" t="s">
        <v>85</v>
      </c>
      <c r="D7" s="5" t="s">
        <v>86</v>
      </c>
      <c r="E7" s="5" t="s">
        <v>84</v>
      </c>
      <c r="F7" s="5" t="s">
        <v>85</v>
      </c>
      <c r="G7" s="5" t="s">
        <v>86</v>
      </c>
    </row>
    <row r="8" spans="1:7" x14ac:dyDescent="0.25">
      <c r="A8" s="9" t="s">
        <v>51</v>
      </c>
      <c r="B8" s="6"/>
      <c r="C8" s="6"/>
      <c r="D8" s="6"/>
      <c r="E8" s="6"/>
      <c r="F8" s="6"/>
      <c r="G8" s="6"/>
    </row>
    <row r="9" spans="1:7" ht="18" customHeight="1" x14ac:dyDescent="0.25">
      <c r="A9" s="7" t="s">
        <v>87</v>
      </c>
      <c r="B9" s="69">
        <f>B10+B11</f>
        <v>93000000</v>
      </c>
      <c r="C9" s="69">
        <f>C10+C11</f>
        <v>93000000</v>
      </c>
      <c r="D9" s="69">
        <f t="shared" ref="D9:G9" si="0">D10+D11</f>
        <v>0</v>
      </c>
      <c r="E9" s="69">
        <f>E10+E11</f>
        <v>93000000</v>
      </c>
      <c r="F9" s="69">
        <f>F10+F11</f>
        <v>23000000</v>
      </c>
      <c r="G9" s="69">
        <f t="shared" si="0"/>
        <v>70000000</v>
      </c>
    </row>
    <row r="10" spans="1:7" x14ac:dyDescent="0.25">
      <c r="A10" s="16" t="s">
        <v>120</v>
      </c>
      <c r="B10" s="14">
        <v>23000000</v>
      </c>
      <c r="C10" s="14">
        <v>23000000</v>
      </c>
      <c r="D10" s="14">
        <f>B10-C10</f>
        <v>0</v>
      </c>
      <c r="E10" s="14">
        <v>23000000</v>
      </c>
      <c r="F10" s="14">
        <v>18000000</v>
      </c>
      <c r="G10" s="14">
        <f>E10-F10</f>
        <v>5000000</v>
      </c>
    </row>
    <row r="11" spans="1:7" x14ac:dyDescent="0.25">
      <c r="A11" s="16" t="s">
        <v>110</v>
      </c>
      <c r="B11" s="14">
        <v>70000000</v>
      </c>
      <c r="C11" s="14">
        <v>70000000</v>
      </c>
      <c r="D11" s="14">
        <f>B11-C11</f>
        <v>0</v>
      </c>
      <c r="E11" s="14">
        <v>70000000</v>
      </c>
      <c r="F11" s="14">
        <v>5000000</v>
      </c>
      <c r="G11" s="14">
        <f>E11-F11</f>
        <v>65000000</v>
      </c>
    </row>
    <row r="12" spans="1:7" ht="18" customHeight="1" x14ac:dyDescent="0.25">
      <c r="A12" s="7" t="s">
        <v>88</v>
      </c>
      <c r="B12" s="6"/>
      <c r="C12" s="6"/>
      <c r="D12" s="6"/>
      <c r="E12" s="6"/>
      <c r="F12" s="6"/>
      <c r="G12" s="6"/>
    </row>
    <row r="13" spans="1:7" x14ac:dyDescent="0.25">
      <c r="A13" s="7" t="s">
        <v>89</v>
      </c>
      <c r="B13" s="6"/>
      <c r="C13" s="6"/>
      <c r="D13" s="6"/>
      <c r="E13" s="6"/>
      <c r="F13" s="6"/>
      <c r="G13" s="6"/>
    </row>
    <row r="14" spans="1:7" x14ac:dyDescent="0.25">
      <c r="A14" s="7" t="s">
        <v>90</v>
      </c>
      <c r="B14" s="6"/>
      <c r="C14" s="6"/>
      <c r="D14" s="6"/>
      <c r="E14" s="6"/>
      <c r="F14" s="6"/>
      <c r="G14" s="6"/>
    </row>
    <row r="15" spans="1:7" x14ac:dyDescent="0.25">
      <c r="A15" s="7" t="s">
        <v>91</v>
      </c>
      <c r="B15" s="6"/>
      <c r="C15" s="6"/>
      <c r="D15" s="6"/>
      <c r="E15" s="6"/>
      <c r="F15" s="6"/>
      <c r="G15" s="6"/>
    </row>
    <row r="16" spans="1:7" x14ac:dyDescent="0.25">
      <c r="A16" s="7" t="s">
        <v>92</v>
      </c>
      <c r="B16" s="6"/>
      <c r="C16" s="6"/>
      <c r="D16" s="6"/>
      <c r="E16" s="6"/>
      <c r="F16" s="6"/>
      <c r="G16" s="6"/>
    </row>
    <row r="17" spans="1:7" x14ac:dyDescent="0.25">
      <c r="A17" s="7" t="s">
        <v>37</v>
      </c>
      <c r="B17" s="6"/>
      <c r="C17" s="6"/>
      <c r="D17" s="6"/>
      <c r="E17" s="6"/>
      <c r="F17" s="6"/>
      <c r="G17" s="6"/>
    </row>
    <row r="18" spans="1:7" x14ac:dyDescent="0.25">
      <c r="A18" s="7"/>
      <c r="B18" s="6"/>
      <c r="C18" s="6"/>
      <c r="D18" s="6"/>
      <c r="E18" s="6"/>
      <c r="F18" s="6"/>
      <c r="G18" s="6"/>
    </row>
    <row r="19" spans="1:7" x14ac:dyDescent="0.25">
      <c r="A19" s="8" t="s">
        <v>93</v>
      </c>
    </row>
    <row r="20" spans="1:7" x14ac:dyDescent="0.25">
      <c r="A20" s="8" t="s">
        <v>94</v>
      </c>
    </row>
    <row r="21" spans="1:7" x14ac:dyDescent="0.25">
      <c r="A21" s="15"/>
    </row>
  </sheetData>
  <mergeCells count="7">
    <mergeCell ref="A6:A7"/>
    <mergeCell ref="B6:D6"/>
    <mergeCell ref="E6:G6"/>
    <mergeCell ref="F1:G1"/>
    <mergeCell ref="A3:G3"/>
    <mergeCell ref="A4:G4"/>
    <mergeCell ref="F5:G5"/>
  </mergeCells>
  <pageMargins left="0.49" right="0.19" top="0.44" bottom="0.75" header="0.45"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116</vt:lpstr>
      <vt:lpstr>117</vt:lpstr>
      <vt:lpstr>118</vt:lpstr>
      <vt:lpstr>119</vt:lpstr>
      <vt:lpstr>120</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admin</cp:lastModifiedBy>
  <cp:lastPrinted>2026-04-10T03:42:02Z</cp:lastPrinted>
  <dcterms:created xsi:type="dcterms:W3CDTF">2018-07-12T02:55:42Z</dcterms:created>
  <dcterms:modified xsi:type="dcterms:W3CDTF">2026-04-10T03:42:37Z</dcterms:modified>
</cp:coreProperties>
</file>